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D:\salvari contab\My documents\an 2022\CONT EXECUTIE 2022\Cont executie CNAS\"/>
    </mc:Choice>
  </mc:AlternateContent>
  <xr:revisionPtr revIDLastSave="0" documentId="13_ncr:1_{E68294C6-6F66-429C-BFBA-31B685D441D9}" xr6:coauthVersionLast="47" xr6:coauthVersionMax="47" xr10:uidLastSave="{00000000-0000-0000-0000-000000000000}"/>
  <bookViews>
    <workbookView xWindow="-120" yWindow="-120" windowWidth="29040" windowHeight="15840" xr2:uid="{00000000-000D-0000-FFFF-FFFF00000000}"/>
  </bookViews>
  <sheets>
    <sheet name="VENITURI" sheetId="1" r:id="rId1"/>
    <sheet name="CHELTUIELI" sheetId="2" r:id="rId2"/>
  </sheets>
  <definedNames>
    <definedName name="_xlnm.Database">#REF!</definedName>
    <definedName name="_xlnm.Print_Area" localSheetId="0">VENITURI!$A$2:$G$109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6" i="1" l="1"/>
  <c r="D17" i="1"/>
  <c r="E17" i="1"/>
  <c r="F17" i="1"/>
  <c r="G17" i="1"/>
  <c r="C17" i="1"/>
  <c r="G270" i="2"/>
  <c r="G271" i="2"/>
  <c r="F26" i="1" l="1"/>
  <c r="H180" i="2"/>
  <c r="G180" i="2"/>
  <c r="D238" i="2"/>
  <c r="E238" i="2"/>
  <c r="F238" i="2"/>
  <c r="G238" i="2"/>
  <c r="H238" i="2"/>
  <c r="C238" i="2"/>
  <c r="D60" i="1"/>
  <c r="E60" i="1"/>
  <c r="F60" i="1"/>
  <c r="G60" i="1"/>
  <c r="C60" i="1"/>
  <c r="D165" i="2" l="1"/>
  <c r="E165" i="2"/>
  <c r="F165" i="2"/>
  <c r="G165" i="2"/>
  <c r="H165" i="2"/>
  <c r="C165" i="2"/>
  <c r="D100" i="2" l="1"/>
  <c r="E100" i="2"/>
  <c r="F100" i="2"/>
  <c r="G100" i="2"/>
  <c r="H100" i="2"/>
  <c r="C100" i="2"/>
  <c r="D232" i="2" l="1"/>
  <c r="E232" i="2"/>
  <c r="F232" i="2"/>
  <c r="G232" i="2"/>
  <c r="H232" i="2"/>
  <c r="C232" i="2"/>
  <c r="D228" i="2"/>
  <c r="E228" i="2"/>
  <c r="F228" i="2"/>
  <c r="G228" i="2"/>
  <c r="H228" i="2"/>
  <c r="C228" i="2"/>
  <c r="D219" i="2"/>
  <c r="E219" i="2"/>
  <c r="F219" i="2"/>
  <c r="G219" i="2"/>
  <c r="H219" i="2"/>
  <c r="C219" i="2"/>
  <c r="D213" i="2"/>
  <c r="E213" i="2"/>
  <c r="F213" i="2"/>
  <c r="G213" i="2"/>
  <c r="H213" i="2"/>
  <c r="C213" i="2"/>
  <c r="D203" i="2"/>
  <c r="E203" i="2"/>
  <c r="F203" i="2"/>
  <c r="G203" i="2"/>
  <c r="H203" i="2"/>
  <c r="C203" i="2"/>
  <c r="D206" i="2"/>
  <c r="E206" i="2"/>
  <c r="F206" i="2"/>
  <c r="G206" i="2"/>
  <c r="H206" i="2"/>
  <c r="C206" i="2"/>
  <c r="D195" i="2"/>
  <c r="E195" i="2"/>
  <c r="F195" i="2"/>
  <c r="G195" i="2"/>
  <c r="H195" i="2"/>
  <c r="C195" i="2"/>
  <c r="D189" i="2"/>
  <c r="E189" i="2"/>
  <c r="F189" i="2"/>
  <c r="G189" i="2"/>
  <c r="H189" i="2"/>
  <c r="C189" i="2"/>
  <c r="D179" i="2"/>
  <c r="E179" i="2"/>
  <c r="F179" i="2"/>
  <c r="G179" i="2"/>
  <c r="H179" i="2"/>
  <c r="C179" i="2"/>
  <c r="D174" i="2"/>
  <c r="E174" i="2"/>
  <c r="F174" i="2"/>
  <c r="G174" i="2"/>
  <c r="H174" i="2"/>
  <c r="C174" i="2"/>
  <c r="D170" i="2"/>
  <c r="E170" i="2"/>
  <c r="F170" i="2"/>
  <c r="G170" i="2"/>
  <c r="H170" i="2"/>
  <c r="C170" i="2"/>
  <c r="D161" i="2"/>
  <c r="E161" i="2"/>
  <c r="F161" i="2"/>
  <c r="G161" i="2"/>
  <c r="H161" i="2"/>
  <c r="C161" i="2"/>
  <c r="D155" i="2"/>
  <c r="E155" i="2"/>
  <c r="F155" i="2"/>
  <c r="G155" i="2"/>
  <c r="H155" i="2"/>
  <c r="C155" i="2"/>
  <c r="D149" i="2"/>
  <c r="E149" i="2"/>
  <c r="F149" i="2"/>
  <c r="G149" i="2"/>
  <c r="H149" i="2"/>
  <c r="C149" i="2"/>
  <c r="D146" i="2"/>
  <c r="E146" i="2"/>
  <c r="F146" i="2"/>
  <c r="G146" i="2"/>
  <c r="H146" i="2"/>
  <c r="C146" i="2"/>
  <c r="D143" i="2"/>
  <c r="E143" i="2"/>
  <c r="F143" i="2"/>
  <c r="G143" i="2"/>
  <c r="H143" i="2"/>
  <c r="C143" i="2"/>
  <c r="D134" i="2"/>
  <c r="E134" i="2"/>
  <c r="F134" i="2"/>
  <c r="G134" i="2"/>
  <c r="H134" i="2"/>
  <c r="C134" i="2"/>
  <c r="D130" i="2"/>
  <c r="E130" i="2"/>
  <c r="F130" i="2"/>
  <c r="G130" i="2"/>
  <c r="H130" i="2"/>
  <c r="C130" i="2"/>
  <c r="D127" i="2"/>
  <c r="E127" i="2"/>
  <c r="F127" i="2"/>
  <c r="G127" i="2"/>
  <c r="H127" i="2"/>
  <c r="C127" i="2"/>
  <c r="D124" i="2"/>
  <c r="E124" i="2"/>
  <c r="F124" i="2"/>
  <c r="G124" i="2"/>
  <c r="H124" i="2"/>
  <c r="C124" i="2"/>
  <c r="D121" i="2"/>
  <c r="E121" i="2"/>
  <c r="F121" i="2"/>
  <c r="G121" i="2"/>
  <c r="H121" i="2"/>
  <c r="C121" i="2"/>
  <c r="D118" i="2"/>
  <c r="E118" i="2"/>
  <c r="F118" i="2"/>
  <c r="G118" i="2"/>
  <c r="H118" i="2"/>
  <c r="C118" i="2"/>
  <c r="D115" i="2"/>
  <c r="E115" i="2"/>
  <c r="F115" i="2"/>
  <c r="G115" i="2"/>
  <c r="H115" i="2"/>
  <c r="C115" i="2"/>
  <c r="D112" i="2"/>
  <c r="E112" i="2"/>
  <c r="F112" i="2"/>
  <c r="G112" i="2"/>
  <c r="H112" i="2"/>
  <c r="C112" i="2"/>
  <c r="D109" i="2"/>
  <c r="E109" i="2"/>
  <c r="F109" i="2"/>
  <c r="G109" i="2"/>
  <c r="H109" i="2"/>
  <c r="C109" i="2"/>
  <c r="D96" i="2"/>
  <c r="E96" i="2"/>
  <c r="F96" i="2"/>
  <c r="G96" i="2"/>
  <c r="H96" i="2"/>
  <c r="C96" i="2"/>
  <c r="F200" i="2" l="1"/>
  <c r="C200" i="2"/>
  <c r="C224" i="2"/>
  <c r="H200" i="2"/>
  <c r="H224" i="2"/>
  <c r="F224" i="2"/>
  <c r="G224" i="2"/>
  <c r="E224" i="2"/>
  <c r="D224" i="2"/>
  <c r="G200" i="2"/>
  <c r="E200" i="2"/>
  <c r="D200" i="2"/>
  <c r="D255" i="2"/>
  <c r="D251" i="2" s="1"/>
  <c r="E255" i="2"/>
  <c r="E251" i="2" s="1"/>
  <c r="F255" i="2"/>
  <c r="F251" i="2" s="1"/>
  <c r="G255" i="2"/>
  <c r="H255" i="2"/>
  <c r="H251" i="2" s="1"/>
  <c r="C255" i="2"/>
  <c r="C251" i="2" s="1"/>
  <c r="G251" i="2" l="1"/>
  <c r="D98" i="1"/>
  <c r="E98" i="1"/>
  <c r="F98" i="1"/>
  <c r="G98" i="1"/>
  <c r="C98" i="1"/>
  <c r="D133" i="2" l="1"/>
  <c r="E133" i="2"/>
  <c r="F133" i="2"/>
  <c r="G133" i="2"/>
  <c r="H133" i="2"/>
  <c r="C133" i="2"/>
  <c r="C108" i="1" l="1"/>
  <c r="C106" i="1"/>
  <c r="C105" i="1" s="1"/>
  <c r="C104" i="1" s="1"/>
  <c r="C102" i="1"/>
  <c r="C95" i="1"/>
  <c r="C94" i="1" s="1"/>
  <c r="C92" i="1"/>
  <c r="C91" i="1" s="1"/>
  <c r="C101" i="1" l="1"/>
  <c r="D261" i="2"/>
  <c r="E261" i="2"/>
  <c r="F261" i="2"/>
  <c r="G261" i="2"/>
  <c r="H261" i="2"/>
  <c r="C261" i="2"/>
  <c r="D108" i="1"/>
  <c r="E108" i="1"/>
  <c r="F108" i="1"/>
  <c r="G108" i="1"/>
  <c r="D106" i="1"/>
  <c r="D105" i="1" s="1"/>
  <c r="D104" i="1" s="1"/>
  <c r="E106" i="1"/>
  <c r="E105" i="1" s="1"/>
  <c r="E104" i="1" s="1"/>
  <c r="F106" i="1"/>
  <c r="G106" i="1"/>
  <c r="D102" i="1"/>
  <c r="E102" i="1"/>
  <c r="F102" i="1"/>
  <c r="G102" i="1"/>
  <c r="D95" i="1"/>
  <c r="D94" i="1" s="1"/>
  <c r="E95" i="1"/>
  <c r="E94" i="1" s="1"/>
  <c r="F95" i="1"/>
  <c r="G95" i="1"/>
  <c r="G94" i="1" s="1"/>
  <c r="D92" i="1"/>
  <c r="D91" i="1" s="1"/>
  <c r="E92" i="1"/>
  <c r="E91" i="1" s="1"/>
  <c r="F92" i="1"/>
  <c r="G92" i="1"/>
  <c r="D82" i="1"/>
  <c r="E82" i="1"/>
  <c r="F82" i="1"/>
  <c r="G82" i="1"/>
  <c r="D69" i="1"/>
  <c r="D68" i="1" s="1"/>
  <c r="D67" i="1" s="1"/>
  <c r="E69" i="1"/>
  <c r="E68" i="1" s="1"/>
  <c r="E67" i="1" s="1"/>
  <c r="F69" i="1"/>
  <c r="G69" i="1"/>
  <c r="D65" i="1"/>
  <c r="D59" i="1" s="1"/>
  <c r="E65" i="1"/>
  <c r="E59" i="1" s="1"/>
  <c r="F65" i="1"/>
  <c r="G65" i="1"/>
  <c r="F59" i="1"/>
  <c r="D57" i="1"/>
  <c r="E57" i="1"/>
  <c r="F57" i="1"/>
  <c r="G57" i="1"/>
  <c r="D55" i="1"/>
  <c r="D54" i="1" s="1"/>
  <c r="E55" i="1"/>
  <c r="F55" i="1"/>
  <c r="G55" i="1"/>
  <c r="D30" i="1"/>
  <c r="D29" i="1" s="1"/>
  <c r="E30" i="1"/>
  <c r="E29" i="1" s="1"/>
  <c r="F30" i="1"/>
  <c r="G30" i="1"/>
  <c r="G29" i="1" s="1"/>
  <c r="D25" i="1"/>
  <c r="E25" i="1"/>
  <c r="F25" i="1"/>
  <c r="G25" i="1"/>
  <c r="D10" i="1"/>
  <c r="E10" i="1"/>
  <c r="F10" i="1"/>
  <c r="G10" i="1"/>
  <c r="C82" i="1"/>
  <c r="C69" i="1"/>
  <c r="C65" i="1"/>
  <c r="C59" i="1" s="1"/>
  <c r="C57" i="1"/>
  <c r="C55" i="1"/>
  <c r="C30" i="1"/>
  <c r="C29" i="1" s="1"/>
  <c r="C25" i="1"/>
  <c r="C10" i="1"/>
  <c r="F94" i="1" l="1"/>
  <c r="G91" i="1"/>
  <c r="G105" i="1"/>
  <c r="G104" i="1" s="1"/>
  <c r="G101" i="1" s="1"/>
  <c r="F91" i="1"/>
  <c r="F105" i="1"/>
  <c r="F68" i="1"/>
  <c r="F54" i="1"/>
  <c r="F53" i="1" s="1"/>
  <c r="F29" i="1"/>
  <c r="F16" i="1"/>
  <c r="E16" i="1"/>
  <c r="E15" i="1" s="1"/>
  <c r="D16" i="1"/>
  <c r="D15" i="1" s="1"/>
  <c r="E54" i="1"/>
  <c r="E53" i="1" s="1"/>
  <c r="G16" i="1"/>
  <c r="G15" i="1" s="1"/>
  <c r="C16" i="1"/>
  <c r="C15" i="1" s="1"/>
  <c r="C54" i="1"/>
  <c r="C53" i="1" s="1"/>
  <c r="C68" i="1"/>
  <c r="C67" i="1" s="1"/>
  <c r="E101" i="1"/>
  <c r="D101" i="1"/>
  <c r="G68" i="1"/>
  <c r="G67" i="1" s="1"/>
  <c r="G59" i="1"/>
  <c r="D53" i="1"/>
  <c r="G54" i="1"/>
  <c r="C9" i="1" l="1"/>
  <c r="C8" i="1" s="1"/>
  <c r="F104" i="1"/>
  <c r="F67" i="1"/>
  <c r="F15" i="1"/>
  <c r="G53" i="1"/>
  <c r="G9" i="1" s="1"/>
  <c r="D9" i="1"/>
  <c r="D8" i="1" s="1"/>
  <c r="E9" i="1"/>
  <c r="E8" i="1" s="1"/>
  <c r="G8" i="1" l="1"/>
  <c r="F101" i="1"/>
  <c r="F9" i="1"/>
  <c r="D268" i="2"/>
  <c r="D267" i="2" s="1"/>
  <c r="D266" i="2" s="1"/>
  <c r="D265" i="2" s="1"/>
  <c r="D264" i="2" s="1"/>
  <c r="E268" i="2"/>
  <c r="E267" i="2" s="1"/>
  <c r="E266" i="2" s="1"/>
  <c r="E265" i="2" s="1"/>
  <c r="E264" i="2" s="1"/>
  <c r="F268" i="2"/>
  <c r="F267" i="2" s="1"/>
  <c r="F266" i="2" s="1"/>
  <c r="F265" i="2" s="1"/>
  <c r="F264" i="2" s="1"/>
  <c r="G268" i="2"/>
  <c r="H268" i="2"/>
  <c r="H267" i="2" s="1"/>
  <c r="H266" i="2" s="1"/>
  <c r="H265" i="2" s="1"/>
  <c r="D269" i="2"/>
  <c r="E269" i="2"/>
  <c r="F269" i="2"/>
  <c r="G269" i="2"/>
  <c r="H269" i="2"/>
  <c r="G250" i="2"/>
  <c r="G249" i="2" s="1"/>
  <c r="F250" i="2"/>
  <c r="F249" i="2" s="1"/>
  <c r="D250" i="2"/>
  <c r="D249" i="2" s="1"/>
  <c r="E250" i="2"/>
  <c r="E249" i="2" s="1"/>
  <c r="H250" i="2"/>
  <c r="H249" i="2" s="1"/>
  <c r="D99" i="2"/>
  <c r="D92" i="2" s="1"/>
  <c r="E99" i="2"/>
  <c r="E92" i="2" s="1"/>
  <c r="F99" i="2"/>
  <c r="F92" i="2" s="1"/>
  <c r="G99" i="2"/>
  <c r="H99" i="2"/>
  <c r="H92" i="2" s="1"/>
  <c r="C99" i="2"/>
  <c r="C92" i="2" s="1"/>
  <c r="F8" i="1" l="1"/>
  <c r="H264" i="2"/>
  <c r="G267" i="2"/>
  <c r="G92" i="2"/>
  <c r="D290" i="2"/>
  <c r="D289" i="2" s="1"/>
  <c r="D288" i="2" s="1"/>
  <c r="D287" i="2" s="1"/>
  <c r="D284" i="2" s="1"/>
  <c r="D283" i="2" s="1"/>
  <c r="D282" i="2" s="1"/>
  <c r="E290" i="2"/>
  <c r="E289" i="2" s="1"/>
  <c r="E288" i="2" s="1"/>
  <c r="E287" i="2" s="1"/>
  <c r="E284" i="2" s="1"/>
  <c r="E283" i="2" s="1"/>
  <c r="E282" i="2" s="1"/>
  <c r="F290" i="2"/>
  <c r="F289" i="2" s="1"/>
  <c r="F288" i="2" s="1"/>
  <c r="F287" i="2" s="1"/>
  <c r="G290" i="2"/>
  <c r="H290" i="2"/>
  <c r="H289" i="2" s="1"/>
  <c r="H288" i="2" s="1"/>
  <c r="H287" i="2" s="1"/>
  <c r="H284" i="2" s="1"/>
  <c r="H283" i="2" s="1"/>
  <c r="H282" i="2" s="1"/>
  <c r="D278" i="2"/>
  <c r="E278" i="2"/>
  <c r="F278" i="2"/>
  <c r="G278" i="2"/>
  <c r="H278" i="2"/>
  <c r="D274" i="2"/>
  <c r="E274" i="2"/>
  <c r="F274" i="2"/>
  <c r="G274" i="2"/>
  <c r="H274" i="2"/>
  <c r="G13" i="2"/>
  <c r="D248" i="2"/>
  <c r="D19" i="2" s="1"/>
  <c r="E248" i="2"/>
  <c r="E19" i="2" s="1"/>
  <c r="F248" i="2"/>
  <c r="F19" i="2" s="1"/>
  <c r="G248" i="2"/>
  <c r="G19" i="2" s="1"/>
  <c r="H248" i="2"/>
  <c r="H19" i="2" s="1"/>
  <c r="E13" i="2"/>
  <c r="D13" i="2"/>
  <c r="F13" i="2"/>
  <c r="H13" i="2"/>
  <c r="F223" i="2"/>
  <c r="G223" i="2"/>
  <c r="D223" i="2"/>
  <c r="E223" i="2"/>
  <c r="H223" i="2"/>
  <c r="E178" i="2"/>
  <c r="H178" i="2"/>
  <c r="D178" i="2"/>
  <c r="D160" i="2"/>
  <c r="D142" i="2" s="1"/>
  <c r="E160" i="2"/>
  <c r="E142" i="2" s="1"/>
  <c r="F160" i="2"/>
  <c r="F142" i="2" s="1"/>
  <c r="G160" i="2"/>
  <c r="H160" i="2"/>
  <c r="H142" i="2" s="1"/>
  <c r="E108" i="2"/>
  <c r="G108" i="2"/>
  <c r="D108" i="2"/>
  <c r="F108" i="2"/>
  <c r="H108" i="2"/>
  <c r="D81" i="2"/>
  <c r="D80" i="2" s="1"/>
  <c r="E81" i="2"/>
  <c r="E80" i="2" s="1"/>
  <c r="F81" i="2"/>
  <c r="F80" i="2" s="1"/>
  <c r="F18" i="2" s="1"/>
  <c r="G81" i="2"/>
  <c r="H81" i="2"/>
  <c r="D76" i="2"/>
  <c r="D16" i="2" s="1"/>
  <c r="E76" i="2"/>
  <c r="E16" i="2" s="1"/>
  <c r="F76" i="2"/>
  <c r="F16" i="2" s="1"/>
  <c r="G76" i="2"/>
  <c r="H76" i="2"/>
  <c r="D74" i="2"/>
  <c r="D73" i="2" s="1"/>
  <c r="D12" i="2" s="1"/>
  <c r="E74" i="2"/>
  <c r="E73" i="2" s="1"/>
  <c r="E12" i="2" s="1"/>
  <c r="F74" i="2"/>
  <c r="F73" i="2" s="1"/>
  <c r="F12" i="2" s="1"/>
  <c r="G74" i="2"/>
  <c r="H74" i="2"/>
  <c r="H73" i="2" s="1"/>
  <c r="D70" i="2"/>
  <c r="E70" i="2"/>
  <c r="F70" i="2"/>
  <c r="G70" i="2"/>
  <c r="H70" i="2"/>
  <c r="D62" i="2"/>
  <c r="E62" i="2"/>
  <c r="F62" i="2"/>
  <c r="G62" i="2"/>
  <c r="H62" i="2"/>
  <c r="D60" i="2"/>
  <c r="E60" i="2"/>
  <c r="F60" i="2"/>
  <c r="G60" i="2"/>
  <c r="H60" i="2"/>
  <c r="D37" i="2"/>
  <c r="E37" i="2"/>
  <c r="F37" i="2"/>
  <c r="G37" i="2"/>
  <c r="H37" i="2"/>
  <c r="D35" i="2"/>
  <c r="E35" i="2"/>
  <c r="F35" i="2"/>
  <c r="G35" i="2"/>
  <c r="H35" i="2"/>
  <c r="D25" i="2"/>
  <c r="E25" i="2"/>
  <c r="F25" i="2"/>
  <c r="G25" i="2"/>
  <c r="H25" i="2"/>
  <c r="C290" i="2"/>
  <c r="C289" i="2" s="1"/>
  <c r="C288" i="2" s="1"/>
  <c r="C287" i="2" s="1"/>
  <c r="C286" i="2" s="1"/>
  <c r="C285" i="2" s="1"/>
  <c r="C278" i="2"/>
  <c r="C274" i="2"/>
  <c r="C269" i="2"/>
  <c r="C268" i="2"/>
  <c r="C267" i="2" s="1"/>
  <c r="C266" i="2" s="1"/>
  <c r="C265" i="2" s="1"/>
  <c r="C264" i="2" s="1"/>
  <c r="C250" i="2"/>
  <c r="C249" i="2" s="1"/>
  <c r="C13" i="2" s="1"/>
  <c r="C248" i="2"/>
  <c r="C19" i="2" s="1"/>
  <c r="C160" i="2"/>
  <c r="C142" i="2" s="1"/>
  <c r="C108" i="2"/>
  <c r="C81" i="2"/>
  <c r="C80" i="2" s="1"/>
  <c r="C18" i="2" s="1"/>
  <c r="C76" i="2"/>
  <c r="C16" i="2" s="1"/>
  <c r="C74" i="2"/>
  <c r="C73" i="2" s="1"/>
  <c r="C12" i="2" s="1"/>
  <c r="C70" i="2"/>
  <c r="C62" i="2"/>
  <c r="C60" i="2"/>
  <c r="C37" i="2"/>
  <c r="C35" i="2"/>
  <c r="C25" i="2"/>
  <c r="H80" i="2" l="1"/>
  <c r="G142" i="2"/>
  <c r="G80" i="2"/>
  <c r="H16" i="2"/>
  <c r="G16" i="2"/>
  <c r="H286" i="2"/>
  <c r="H285" i="2" s="1"/>
  <c r="G289" i="2"/>
  <c r="H12" i="2"/>
  <c r="G73" i="2"/>
  <c r="D286" i="2"/>
  <c r="D285" i="2" s="1"/>
  <c r="G266" i="2"/>
  <c r="C284" i="2"/>
  <c r="C283" i="2" s="1"/>
  <c r="C282" i="2" s="1"/>
  <c r="E273" i="2"/>
  <c r="E15" i="2" s="1"/>
  <c r="C24" i="2"/>
  <c r="C10" i="2" s="1"/>
  <c r="C79" i="2"/>
  <c r="C17" i="2" s="1"/>
  <c r="H273" i="2"/>
  <c r="H15" i="2" s="1"/>
  <c r="D273" i="2"/>
  <c r="D15" i="2" s="1"/>
  <c r="F284" i="2"/>
  <c r="F283" i="2" s="1"/>
  <c r="F282" i="2" s="1"/>
  <c r="F286" i="2"/>
  <c r="F285" i="2" s="1"/>
  <c r="E286" i="2"/>
  <c r="E285" i="2" s="1"/>
  <c r="H24" i="2"/>
  <c r="H10" i="2" s="1"/>
  <c r="D24" i="2"/>
  <c r="D10" i="2" s="1"/>
  <c r="F273" i="2"/>
  <c r="F15" i="2" s="1"/>
  <c r="G273" i="2"/>
  <c r="E14" i="2"/>
  <c r="H14" i="2"/>
  <c r="F14" i="2"/>
  <c r="D14" i="2"/>
  <c r="G178" i="2"/>
  <c r="F178" i="2"/>
  <c r="F91" i="2"/>
  <c r="E91" i="2"/>
  <c r="E90" i="2" s="1"/>
  <c r="E54" i="2" s="1"/>
  <c r="E46" i="2" s="1"/>
  <c r="E45" i="2" s="1"/>
  <c r="H91" i="2"/>
  <c r="H90" i="2" s="1"/>
  <c r="H54" i="2" s="1"/>
  <c r="H46" i="2" s="1"/>
  <c r="H45" i="2" s="1"/>
  <c r="D91" i="2"/>
  <c r="D90" i="2" s="1"/>
  <c r="D54" i="2" s="1"/>
  <c r="D46" i="2" s="1"/>
  <c r="D45" i="2" s="1"/>
  <c r="E79" i="2"/>
  <c r="E17" i="2" s="1"/>
  <c r="E18" i="2"/>
  <c r="H79" i="2"/>
  <c r="H17" i="2" s="1"/>
  <c r="H18" i="2"/>
  <c r="D79" i="2"/>
  <c r="D17" i="2" s="1"/>
  <c r="D18" i="2"/>
  <c r="G79" i="2"/>
  <c r="F79" i="2"/>
  <c r="F17" i="2" s="1"/>
  <c r="F24" i="2"/>
  <c r="F10" i="2" s="1"/>
  <c r="E24" i="2"/>
  <c r="E10" i="2" s="1"/>
  <c r="G24" i="2"/>
  <c r="G10" i="2" s="1"/>
  <c r="C178" i="2"/>
  <c r="C223" i="2"/>
  <c r="C14" i="2"/>
  <c r="C273" i="2"/>
  <c r="C15" i="2" s="1"/>
  <c r="C91" i="2"/>
  <c r="G91" i="2" l="1"/>
  <c r="G18" i="2"/>
  <c r="G14" i="2"/>
  <c r="G265" i="2"/>
  <c r="G15" i="2"/>
  <c r="G12" i="2"/>
  <c r="G288" i="2"/>
  <c r="G17" i="2"/>
  <c r="C90" i="2"/>
  <c r="C54" i="2" s="1"/>
  <c r="C46" i="2" s="1"/>
  <c r="C45" i="2" s="1"/>
  <c r="C88" i="2" s="1"/>
  <c r="G90" i="2"/>
  <c r="G54" i="2" s="1"/>
  <c r="F90" i="2"/>
  <c r="F54" i="2" s="1"/>
  <c r="F46" i="2" s="1"/>
  <c r="F45" i="2" s="1"/>
  <c r="E11" i="2"/>
  <c r="E9" i="2" s="1"/>
  <c r="E8" i="2" s="1"/>
  <c r="E88" i="2"/>
  <c r="D11" i="2"/>
  <c r="D9" i="2" s="1"/>
  <c r="D8" i="2" s="1"/>
  <c r="D88" i="2"/>
  <c r="H11" i="2"/>
  <c r="H9" i="2" s="1"/>
  <c r="H8" i="2" s="1"/>
  <c r="H88" i="2"/>
  <c r="D23" i="2"/>
  <c r="D22" i="2" s="1"/>
  <c r="H23" i="2"/>
  <c r="H22" i="2" s="1"/>
  <c r="E23" i="2"/>
  <c r="E22" i="2" s="1"/>
  <c r="G287" i="2" l="1"/>
  <c r="G264" i="2"/>
  <c r="G46" i="2"/>
  <c r="G45" i="2" s="1"/>
  <c r="D21" i="2"/>
  <c r="D20" i="2" s="1"/>
  <c r="C23" i="2"/>
  <c r="C22" i="2" s="1"/>
  <c r="C11" i="2"/>
  <c r="C21" i="2" s="1"/>
  <c r="C20" i="2" s="1"/>
  <c r="F11" i="2"/>
  <c r="F23" i="2"/>
  <c r="F22" i="2" s="1"/>
  <c r="F88" i="2"/>
  <c r="H21" i="2"/>
  <c r="H20" i="2" s="1"/>
  <c r="E21" i="2"/>
  <c r="E20" i="2" s="1"/>
  <c r="G286" i="2" l="1"/>
  <c r="G284" i="2"/>
  <c r="G88" i="2"/>
  <c r="G23" i="2"/>
  <c r="G22" i="2" s="1"/>
  <c r="G11" i="2"/>
  <c r="C9" i="2"/>
  <c r="C8" i="2" s="1"/>
  <c r="F21" i="2"/>
  <c r="F20" i="2" s="1"/>
  <c r="F9" i="2"/>
  <c r="F8" i="2" s="1"/>
  <c r="G283" i="2" l="1"/>
  <c r="G285" i="2"/>
  <c r="G9" i="2"/>
  <c r="G8" i="2" s="1"/>
  <c r="G21" i="2"/>
  <c r="G20" i="2" s="1"/>
  <c r="G282" i="2" l="1"/>
</calcChain>
</file>

<file path=xl/sharedStrings.xml><?xml version="1.0" encoding="utf-8"?>
<sst xmlns="http://schemas.openxmlformats.org/spreadsheetml/2006/main" count="659" uniqueCount="535">
  <si>
    <t xml:space="preserve">lei </t>
  </si>
  <si>
    <t>Cod</t>
  </si>
  <si>
    <t>Denumire indicator</t>
  </si>
  <si>
    <t>formule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</si>
  <si>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</si>
  <si>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</si>
  <si>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</si>
  <si>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</si>
  <si>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</si>
  <si>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</si>
  <si>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</si>
  <si>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</si>
  <si>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</si>
  <si>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</si>
  <si>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</si>
  <si>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</si>
  <si>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</si>
  <si>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</si>
  <si>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</si>
  <si>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</si>
  <si>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</si>
  <si>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</si>
  <si>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</si>
  <si>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</si>
  <si>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</si>
  <si>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</si>
  <si>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</si>
  <si>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</si>
  <si>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</si>
  <si>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</si>
  <si>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</si>
  <si>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</si>
  <si>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</si>
  <si>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</si>
  <si>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</si>
  <si>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</si>
  <si>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</si>
  <si>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</si>
  <si>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</si>
  <si>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</si>
  <si>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</si>
  <si>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</si>
  <si>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</si>
  <si>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</si>
  <si>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</si>
  <si>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</si>
  <si>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</si>
  <si>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</si>
  <si>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</si>
  <si>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</si>
  <si>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</si>
  <si>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</si>
  <si>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</si>
  <si>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</si>
  <si>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</si>
  <si>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</si>
  <si>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</si>
  <si>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</si>
  <si>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</si>
  <si>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</si>
  <si>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</si>
  <si>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</si>
  <si>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</si>
  <si>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</si>
  <si>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</si>
  <si>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</si>
  <si>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</si>
  <si>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</si>
  <si>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</si>
  <si>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</si>
  <si>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</si>
  <si>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</si>
  <si>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</si>
  <si>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</si>
  <si>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</si>
  <si>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</si>
  <si>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</si>
  <si>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</si>
  <si>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</si>
  <si>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</si>
  <si>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</si>
  <si>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</si>
  <si>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</si>
  <si>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</si>
  <si>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</si>
  <si>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</si>
  <si>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</si>
  <si>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</si>
  <si>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</si>
  <si>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</si>
  <si>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</si>
  <si>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</si>
  <si>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</si>
  <si>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</si>
  <si>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</si>
  <si>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</si>
  <si>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</si>
  <si>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</si>
  <si>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</si>
  <si>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</si>
  <si>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</si>
  <si>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</si>
  <si>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</si>
  <si>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</si>
  <si>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</si>
  <si>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</si>
  <si>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</si>
  <si>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</si>
  <si>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</si>
  <si>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</si>
  <si>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</si>
  <si>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</si>
  <si>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</si>
  <si>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</si>
  <si>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</si>
  <si>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</si>
  <si>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</si>
  <si>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</si>
  <si>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</si>
  <si>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</si>
  <si>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</si>
  <si>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</si>
  <si>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</si>
  <si>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</si>
  <si>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</si>
  <si>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</si>
  <si>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</si>
  <si>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</si>
  <si>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</si>
  <si>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</si>
  <si>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</si>
  <si>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</si>
  <si>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</si>
  <si>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</si>
  <si>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</si>
  <si>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</si>
  <si>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</si>
  <si>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</si>
  <si>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</si>
  <si>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</si>
  <si>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</si>
  <si>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</si>
  <si>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</si>
  <si>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</si>
  <si>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</si>
  <si>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</si>
  <si>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</si>
  <si>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</si>
  <si>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</si>
  <si>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</si>
  <si>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</si>
  <si>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</si>
  <si>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</si>
  <si>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</si>
  <si>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</si>
  <si>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</si>
  <si>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</si>
  <si>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</si>
  <si>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</si>
  <si>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</si>
  <si>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</si>
  <si>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</si>
  <si>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</si>
  <si>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</si>
  <si>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</si>
  <si>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</si>
  <si>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</si>
  <si>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</si>
  <si>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</si>
  <si>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</si>
  <si>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45.05.02</t>
  </si>
  <si>
    <t>Fondul Social European (FSE)</t>
  </si>
  <si>
    <t>45.05.02.02</t>
  </si>
  <si>
    <t>Sume primite in contul platilor efectuate in ANII ANTERIORI</t>
  </si>
  <si>
    <t>FONDURI EXTERNE NERAMBURSABILE
TOTAL VENITURI</t>
  </si>
  <si>
    <t>48.08</t>
  </si>
  <si>
    <t>48.08.15</t>
  </si>
  <si>
    <t>Alte programe comunitare finantate in perioada 2014-2020 (APC)</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</si>
  <si>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</si>
  <si>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</si>
  <si>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</si>
  <si>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</si>
  <si>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</si>
  <si>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</si>
  <si>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</si>
  <si>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</si>
  <si>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</si>
  <si>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</si>
  <si>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 xml:space="preserve">CHELTUIELI- TOTAL      </t>
  </si>
  <si>
    <t>CHELTUIELI CURENTE</t>
  </si>
  <si>
    <t>TITLUL I CHELTUIELI DE PERSONAL</t>
  </si>
  <si>
    <t>TITLUL II BUNURI SI SERVICII</t>
  </si>
  <si>
    <t>TITLUL III DOBANZI</t>
  </si>
  <si>
    <t>TITLUL VI TRANSFERURI INTRE UNITATI ALE ADMINISTRATIEI PUBLICE</t>
  </si>
  <si>
    <t>TITLUL IX ASISTENTA SOCIALA</t>
  </si>
  <si>
    <t>TITLUL X PROIECTE CU FINANTARE DIN FONDURI EXTERNE NERAMBURSABILE AFERENTE CADRULUI FINANCIAR 2014-2020</t>
  </si>
  <si>
    <t>50.00.59</t>
  </si>
  <si>
    <t xml:space="preserve">TITLUL XI ALTE CHELTUIELI </t>
  </si>
  <si>
    <t>CHELTUIELI DE CAPITAL</t>
  </si>
  <si>
    <t>TITLUL XII ACTIVE NEFINANCIARE</t>
  </si>
  <si>
    <t>50. 05</t>
  </si>
  <si>
    <t>PLATI EFECTUATE IN ANII PRECEDENTI SI RECUPERATE IN ANUL CURENT</t>
  </si>
  <si>
    <t>50.05.01</t>
  </si>
  <si>
    <t>Partea a III-a CHELTUIELI SOCIAL - CULTURALE</t>
  </si>
  <si>
    <t>50.05.10</t>
  </si>
  <si>
    <t>50.05.20</t>
  </si>
  <si>
    <t>SANATATE</t>
  </si>
  <si>
    <t>50.05.30</t>
  </si>
  <si>
    <t>66.05.51</t>
  </si>
  <si>
    <t>50.05.57</t>
  </si>
  <si>
    <t>Cheltuieli de salarii in bani</t>
  </si>
  <si>
    <t>50.05.58</t>
  </si>
  <si>
    <t>Salarii de baza</t>
  </si>
  <si>
    <t>50.05.59</t>
  </si>
  <si>
    <t>Sporuri pentru conditii de munca</t>
  </si>
  <si>
    <t>50.05.70</t>
  </si>
  <si>
    <t>Alte sporuri</t>
  </si>
  <si>
    <t>50.05.71</t>
  </si>
  <si>
    <t>Indemnizatii platite unor persoane din afara unitatii</t>
  </si>
  <si>
    <t>50.05.85</t>
  </si>
  <si>
    <t>Indemnizatii de delegare</t>
  </si>
  <si>
    <t>66.00.05</t>
  </si>
  <si>
    <t>Indemnizatii de detasare</t>
  </si>
  <si>
    <t>66.00.05.01</t>
  </si>
  <si>
    <t>Indemnizatii de hrana</t>
  </si>
  <si>
    <t>66 .05</t>
  </si>
  <si>
    <t>Alte drepturi salariale in bani</t>
  </si>
  <si>
    <t>66.05.01</t>
  </si>
  <si>
    <t xml:space="preserve">   ~ hotarari judecatoresti</t>
  </si>
  <si>
    <t>66.05.10</t>
  </si>
  <si>
    <t>Cheltuieli salariale in natura</t>
  </si>
  <si>
    <t>66.05.10.01</t>
  </si>
  <si>
    <t>Vouchere de vacanta</t>
  </si>
  <si>
    <t>66.05.10.01.01</t>
  </si>
  <si>
    <t>Contributii</t>
  </si>
  <si>
    <t>66.05.10.01.05</t>
  </si>
  <si>
    <t>Contributii de asigurari sociale de stat</t>
  </si>
  <si>
    <t>66.05.10.01.06</t>
  </si>
  <si>
    <t>Contributii de asigurari de somaj</t>
  </si>
  <si>
    <t>66.05.10.01.12</t>
  </si>
  <si>
    <t>Contributii de asigurari sociale de sanatate</t>
  </si>
  <si>
    <t>66.05.10.01.13</t>
  </si>
  <si>
    <t xml:space="preserve">Contributii de asigurari pentru accidente de munca si boli profesionale </t>
  </si>
  <si>
    <t>66.05.10.01.14</t>
  </si>
  <si>
    <t>66.05.10.01.17</t>
  </si>
  <si>
    <t>Contributia asiguratorie pentru munca</t>
  </si>
  <si>
    <t>66.05.10.01.30</t>
  </si>
  <si>
    <t>Contributii platite de angajator in numele angajatului</t>
  </si>
  <si>
    <t>66.05.10.01.02</t>
  </si>
  <si>
    <t>Bunuri si servicii</t>
  </si>
  <si>
    <t>66.05.10.01.02.06</t>
  </si>
  <si>
    <t>Furnituri de birou</t>
  </si>
  <si>
    <t>66.05.10.03</t>
  </si>
  <si>
    <t>Materiale pentru curatenie</t>
  </si>
  <si>
    <t>66.05.10.03.01</t>
  </si>
  <si>
    <t>Incalzit, iluminat si forta motrica</t>
  </si>
  <si>
    <t>66.05.10.03.02</t>
  </si>
  <si>
    <t>Apa, canal si salubritate</t>
  </si>
  <si>
    <t>66.05.10.03.03</t>
  </si>
  <si>
    <t>Carburanti si lubrifianti</t>
  </si>
  <si>
    <t>66.05.10.03.04</t>
  </si>
  <si>
    <t>Piese de schimb</t>
  </si>
  <si>
    <t>66.05.10.03.06</t>
  </si>
  <si>
    <t>Posta, telecomunicatii, radio, tv, internet</t>
  </si>
  <si>
    <t>66.05.10.03.07</t>
  </si>
  <si>
    <t>Materiale si prestari de servicii cu caracter functional din care:</t>
  </si>
  <si>
    <t>66.05.10.03.08</t>
  </si>
  <si>
    <t>Materiale si prestari de servicii cu caracter functional pt ch.proprii</t>
  </si>
  <si>
    <t>66.05.20</t>
  </si>
  <si>
    <t>Alte bunuri si servicii pentru intretinere si functionare, din care:</t>
  </si>
  <si>
    <t>66.05.20.01</t>
  </si>
  <si>
    <t xml:space="preserve"> - sume pentru servicii poştale în vederea distribuţiei cardurilor naţionale </t>
  </si>
  <si>
    <t>66.05.20.01.01</t>
  </si>
  <si>
    <t xml:space="preserve">  - sume pentru servicii de mententanta si suport tehnic pentru sistemul ERP</t>
  </si>
  <si>
    <t>66.05.20.01.02</t>
  </si>
  <si>
    <t>Reparatii curente</t>
  </si>
  <si>
    <t>66.05.20.01.03</t>
  </si>
  <si>
    <t>Bunuri de natura obiectelor de inventar</t>
  </si>
  <si>
    <t>66.05.20.01.04</t>
  </si>
  <si>
    <t>Alte obiecte de inventar</t>
  </si>
  <si>
    <t>66.05.20.01.05</t>
  </si>
  <si>
    <t>Deplasari, detasari, transferari</t>
  </si>
  <si>
    <t>66.05.20.01.06</t>
  </si>
  <si>
    <t>Deplasari interne, detasari, transferari</t>
  </si>
  <si>
    <t>66.05.20.01.08</t>
  </si>
  <si>
    <t>Deplasari in strainatate</t>
  </si>
  <si>
    <t>66.05.20.01.09</t>
  </si>
  <si>
    <t>Carti, publicatii si materiale documentare</t>
  </si>
  <si>
    <t>66.05.20.01.09.2</t>
  </si>
  <si>
    <t>Consultanta si expertiza</t>
  </si>
  <si>
    <t>66.05.20.01.30</t>
  </si>
  <si>
    <t>Pregatire profesionala</t>
  </si>
  <si>
    <t>Protectia muncii</t>
  </si>
  <si>
    <t>Cheltuieli judiciare si extrajudiciare derivate din actiuni in reprezentarea intereselor statului, potrivit dispozitiilor legale</t>
  </si>
  <si>
    <t>66.05.20.02</t>
  </si>
  <si>
    <t>Alte cheltuieli</t>
  </si>
  <si>
    <t>66.05.20.05</t>
  </si>
  <si>
    <t>Chirii</t>
  </si>
  <si>
    <t>66.05.20.05.30</t>
  </si>
  <si>
    <t>Alte cheltuieli cu bunuri si servicii</t>
  </si>
  <si>
    <t>66.05.20.06</t>
  </si>
  <si>
    <t>66.05.20.06.01</t>
  </si>
  <si>
    <t>Alte dobanzi</t>
  </si>
  <si>
    <t>66.05.20.06.02</t>
  </si>
  <si>
    <t>Dobanda datorata trezoreriei statului</t>
  </si>
  <si>
    <t>66.05.20.11</t>
  </si>
  <si>
    <t>66.05.20.12</t>
  </si>
  <si>
    <t>Despagubiri civile</t>
  </si>
  <si>
    <t>66.05.20.13</t>
  </si>
  <si>
    <t>Sume aferente persoanelor cu handicap neincadrate</t>
  </si>
  <si>
    <t>66.05.20.14</t>
  </si>
  <si>
    <t>66.05.20.25</t>
  </si>
  <si>
    <t>66.05.20.30</t>
  </si>
  <si>
    <t>Active fixe</t>
  </si>
  <si>
    <t>66.05.20.30.04</t>
  </si>
  <si>
    <t>Constructii</t>
  </si>
  <si>
    <t>66.05.20.30.30</t>
  </si>
  <si>
    <t>Masini, echipamente si mijloace de transport</t>
  </si>
  <si>
    <t>66.05.30</t>
  </si>
  <si>
    <t>Mobilier, aparatura birotica si alte active corporale</t>
  </si>
  <si>
    <t>66.05.30.03</t>
  </si>
  <si>
    <t>Alte active fixe</t>
  </si>
  <si>
    <t>66.05.30.03.02</t>
  </si>
  <si>
    <t>Reparatii capitale aferente activelor fixe</t>
  </si>
  <si>
    <t>Administratia centrala</t>
  </si>
  <si>
    <t>50.00.59.17</t>
  </si>
  <si>
    <t>Servicii publice descentralizate, din care:</t>
  </si>
  <si>
    <t>50.00.59.40</t>
  </si>
  <si>
    <t xml:space="preserve"> Plati efectuate in anii precedenti si recuperate in anul curent</t>
  </si>
  <si>
    <t>66.05.70</t>
  </si>
  <si>
    <t>Materiale si prestari de servicii cu caracter medical</t>
  </si>
  <si>
    <t>66.05.71</t>
  </si>
  <si>
    <t>Produse farmaceutice, materiale sanitare specifice si dispozitive medicale</t>
  </si>
  <si>
    <t>66.05.71.01</t>
  </si>
  <si>
    <t>Medicamente cu si fara contributie personala</t>
  </si>
  <si>
    <t>66.05.71.01.01</t>
  </si>
  <si>
    <t xml:space="preserve">    ~ activitatea curenta</t>
  </si>
  <si>
    <t>66.05.71.01.02</t>
  </si>
  <si>
    <t>66.05.71.01.03</t>
  </si>
  <si>
    <t>66.05.71.01.30</t>
  </si>
  <si>
    <t xml:space="preserve">    ~ personal contractual</t>
  </si>
  <si>
    <t>66.05.71.03</t>
  </si>
  <si>
    <t xml:space="preserve">    ~ medicamente 40% - conform HG nr.186/2009 privind aprobarea Programului pentru compensarea cu 90% a preţului de referinţă al medicamentelor, cu modificarile si completarile ulterioare</t>
  </si>
  <si>
    <t>66.05.02</t>
  </si>
  <si>
    <t>Medicamente pentru boli cronice cu risc crescut utilizate in programele nationale cu scop curativ, din care:</t>
  </si>
  <si>
    <t xml:space="preserve">          Programul national detratament pentru boli rare</t>
  </si>
  <si>
    <t>66.05.20.01.09.1</t>
  </si>
  <si>
    <t xml:space="preserve">          Programul national de tratament al bolilor neurologice</t>
  </si>
  <si>
    <t>66.05.03</t>
  </si>
  <si>
    <t xml:space="preserve">          Programul national de tratament al hemofiliei si talasemiei</t>
  </si>
  <si>
    <t>66.05.03.01</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</si>
  <si>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</si>
  <si>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</si>
  <si>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</si>
  <si>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</si>
  <si>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</si>
  <si>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</si>
  <si>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</si>
  <si>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66.05.03.02</t>
  </si>
  <si>
    <t>Programul national de tratament al bolilor neurologice</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</si>
  <si>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</si>
  <si>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</si>
  <si>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</si>
  <si>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</si>
  <si>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</si>
  <si>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</si>
  <si>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</si>
  <si>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</si>
  <si>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</si>
  <si>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66.05.03.03</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</si>
  <si>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</si>
  <si>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</si>
  <si>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</si>
  <si>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</si>
  <si>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Servicii medicale de hemodializa si dializa peritoneala</t>
  </si>
  <si>
    <t>Dispozitive si echipamente medicale</t>
  </si>
  <si>
    <t>Servicii medicale in ambulator</t>
  </si>
  <si>
    <t>Asistenta medicala primara, din care:</t>
  </si>
  <si>
    <t xml:space="preserve">   - activitate curenta</t>
  </si>
  <si>
    <t>per capita</t>
  </si>
  <si>
    <t>per servicii</t>
  </si>
  <si>
    <t xml:space="preserve">  - centre de permanenta</t>
  </si>
  <si>
    <t>66.05.03.04</t>
  </si>
  <si>
    <t>66.05.03.05</t>
  </si>
  <si>
    <t>Asistenta medicala stomatologica, din care:</t>
  </si>
  <si>
    <t>66.05.04</t>
  </si>
  <si>
    <t xml:space="preserve">   -  sume pentru servicii medicale tratament si medicatie pentru personalul contractual din sistemul sanitar</t>
  </si>
  <si>
    <t>66.05.04.01</t>
  </si>
  <si>
    <t>Asistenta medicala pentru specialitati paraclinice, din care:</t>
  </si>
  <si>
    <r>
      <t xml:space="preserve">    ~ activitatea curenta</t>
    </r>
    <r>
      <rPr>
        <sz val="10"/>
        <color indexed="9"/>
        <rFont val="Arial"/>
        <family val="2"/>
      </rPr>
      <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</si>
  <si>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</si>
  <si>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</si>
  <si>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</si>
  <si>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66.05.04.02</t>
  </si>
  <si>
    <t xml:space="preserve">Asistenta medicala in centrele medicale multifunctionale, din care: </t>
  </si>
  <si>
    <t>66.05.04.03</t>
  </si>
  <si>
    <t>Servicii de urgenta prespitalicesti si transport sanitar</t>
  </si>
  <si>
    <t>66.05.04.04</t>
  </si>
  <si>
    <t>Servicii medicale in unitati sanitare cu paturi</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</si>
  <si>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</si>
  <si>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</si>
  <si>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</si>
  <si>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66.05.04.05</t>
  </si>
  <si>
    <t>Subprogramul de radioterapie a bolnavilor cu afectiuni oncologice</t>
  </si>
  <si>
    <t>Unitati de recuperare-reabilitare a sanatatii, din care:</t>
  </si>
  <si>
    <t>66.05.05</t>
  </si>
  <si>
    <t xml:space="preserve">   ~ personal contractual</t>
  </si>
  <si>
    <t>66.05.06</t>
  </si>
  <si>
    <t>Ingrijiri medicale la domiciliu</t>
  </si>
  <si>
    <t>66.05.06.01</t>
  </si>
  <si>
    <t>Prestatii medicale acordate in baza documentelor internationale</t>
  </si>
  <si>
    <t xml:space="preserve"> Plati efectuate in anii precedenti si recuperate in anul curent-SANATATE</t>
  </si>
  <si>
    <t>TRANSFERURI CURENTE</t>
  </si>
  <si>
    <t>66.05.06.04</t>
  </si>
  <si>
    <t>Transferuri din bugetul fondului national unic de asigurări sociale de sănătate către unitățile sanitare pentru acoperirea creșterilor salariale,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</si>
  <si>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</si>
  <si>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66.05.07</t>
  </si>
  <si>
    <t>66.05.11</t>
  </si>
  <si>
    <t>ASIGURARI SI ASISTENTA SOCIALA</t>
  </si>
  <si>
    <r>
      <t>TITLUL</t>
    </r>
    <r>
      <rPr>
        <b/>
        <i/>
        <sz val="10"/>
        <rFont val="Palatino Linotype"/>
        <family val="1"/>
        <charset val="238"/>
      </rPr>
      <t xml:space="preserve"> IX</t>
    </r>
    <r>
      <rPr>
        <b/>
        <sz val="10"/>
        <rFont val="Palatino Linotype"/>
        <family val="1"/>
        <charset val="238"/>
      </rPr>
      <t xml:space="preserve"> ASISTENTA SOCIALA</t>
    </r>
  </si>
  <si>
    <t>66.05.51.01</t>
  </si>
  <si>
    <t>Ajutoare sociale</t>
  </si>
  <si>
    <t>66.05.51.01.66</t>
  </si>
  <si>
    <t>Ajutoare sociale in numerar</t>
  </si>
  <si>
    <t>Asistenta sociala in caz de boli si invaliditati</t>
  </si>
  <si>
    <t>Asistenta sociala in caz de boli</t>
  </si>
  <si>
    <t>Asistenta sociala pentru familie si copii</t>
  </si>
  <si>
    <t xml:space="preserve"> Plati efectuate in anii precedenti si recuperate in anul curent - Asistenta sociala</t>
  </si>
  <si>
    <t>66.05.51.01.75</t>
  </si>
  <si>
    <t xml:space="preserve">Programe din Fondul  Social European  (FSE) </t>
  </si>
  <si>
    <t>68.05</t>
  </si>
  <si>
    <t>Finantarea nationala</t>
  </si>
  <si>
    <t>68.05.01</t>
  </si>
  <si>
    <t>Finantarea externa nerambursabila</t>
  </si>
  <si>
    <t>68.05.57.00</t>
  </si>
  <si>
    <t>Cheltuieli neeligibile</t>
  </si>
  <si>
    <t>68.05.57.02</t>
  </si>
  <si>
    <t xml:space="preserve">Alte programe comunitare finantate in perioada 2014-2020 </t>
  </si>
  <si>
    <t>68.05.57.02.01</t>
  </si>
  <si>
    <t>Finantare nationala</t>
  </si>
  <si>
    <t>68.05.05</t>
  </si>
  <si>
    <t>Finantare externa nerambursabila</t>
  </si>
  <si>
    <t>68.05.05.01</t>
  </si>
  <si>
    <t>68.05.06</t>
  </si>
  <si>
    <t>FONDURI EXTERNE NERAMBURSABILE</t>
  </si>
  <si>
    <t>50.05.58.02</t>
  </si>
  <si>
    <t>50.05.58.02.01</t>
  </si>
  <si>
    <t>50.05.58.02.02</t>
  </si>
  <si>
    <t>50.05.58.02.03</t>
  </si>
  <si>
    <t>50.05.58.15</t>
  </si>
  <si>
    <t>50.05.58.15.01</t>
  </si>
  <si>
    <t>Alte chelutuieli in domeniul sanatatii</t>
  </si>
  <si>
    <t>50.05.58.15.02</t>
  </si>
  <si>
    <t>Alte institutii si actiuni sanitare</t>
  </si>
  <si>
    <t>50.05.58.15.03</t>
  </si>
  <si>
    <t>50.08</t>
  </si>
  <si>
    <t>50.08.01</t>
  </si>
  <si>
    <t>50.08.58</t>
  </si>
  <si>
    <t>66.08</t>
  </si>
  <si>
    <t>66.08.01</t>
  </si>
  <si>
    <t>66.08.58</t>
  </si>
  <si>
    <t>66.08.58.15</t>
  </si>
  <si>
    <t>66.08.58.15.02</t>
  </si>
  <si>
    <t>66.08.50</t>
  </si>
  <si>
    <t>66.08.50.50</t>
  </si>
  <si>
    <t>lei</t>
  </si>
  <si>
    <t>Sume primite in contul platilor efectuate in anul curent</t>
  </si>
  <si>
    <t xml:space="preserve">III.  OPERATIUNI FINANCIARE </t>
  </si>
  <si>
    <t>Incasari din rambursarea imprumuturilor acordate</t>
  </si>
  <si>
    <t>Sume utilizate din excedentul anului precedent pentru efectuarea de cheltuieli</t>
  </si>
  <si>
    <t>Sume utilizate de alte instituţii din excedentul anului precedent</t>
  </si>
  <si>
    <t>48.05</t>
  </si>
  <si>
    <t>48.05.02</t>
  </si>
  <si>
    <t>48.05.02.01</t>
  </si>
  <si>
    <t>08</t>
  </si>
  <si>
    <t>40.08</t>
  </si>
  <si>
    <t>40.08.15</t>
  </si>
  <si>
    <t>40.08.15.03</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</si>
  <si>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</si>
  <si>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</si>
  <si>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</si>
  <si>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</si>
  <si>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servicii de monitorizare a starii de sanatate a pacientilor in conditiile art.8, alin.3^1-3^3 din Legea nr.136/2020, cu modificarile si completarile ulterioare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</si>
  <si>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</si>
  <si>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</si>
  <si>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</si>
  <si>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</si>
  <si>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~majorarea acordată suplimentar drepturilor salariale cuvenite, in cuantum de 75%,  pentru personalul din unităţile sanitare publice, conform art.4, alin.(6) din OUG 147/2020</t>
  </si>
  <si>
    <t>Transferuri pentru stimulentul de risc, din care:</t>
  </si>
  <si>
    <t>~ sume alocate in baza OUG nr.43/2020, cu modificarile si completarile ulterioare si a Ordinului CNAS nr.540/2020 cu modificarile si completarile ulterioare</t>
  </si>
  <si>
    <t>~ sume alocate in baza Legii nr.82/2020 de aprobare a OUG nr.43/2020 si a Ordinului CNAS nr.1192/2020</t>
  </si>
  <si>
    <t>Programul national de tratament pentru boli rare (purpura trombocitopenica)</t>
  </si>
  <si>
    <t>Programul national de tratament pentru boli rare (alte medicamente circuit inchis)</t>
  </si>
  <si>
    <t xml:space="preserve">   ~ finantarea activitatii prestate de medicii de familie pentru serviciile prevăzute la art. 3 alin. (2) - (7) din OUG nr. 3/2021, cu modificarile si completarile ulterioare</t>
  </si>
  <si>
    <t>Asistenta medicala  pentru specialitati clinice, din care:</t>
  </si>
  <si>
    <t xml:space="preserve">    ~ finantarea activitatii prestate în cadrul centrelor de vaccinare împotriva COVID-19</t>
  </si>
  <si>
    <t>Sume primite in contul platilor efectuate in anul precedent</t>
  </si>
  <si>
    <t>48.05.02.02</t>
  </si>
  <si>
    <t xml:space="preserve">  -  Programul national de tratament pentru boli rare (mucoviscidoza)</t>
  </si>
  <si>
    <t>ALTE PROGRAME COMUNITARE FINANTATE IN PERIOADA 2014-2020 (APC)</t>
  </si>
  <si>
    <t>48.05.15</t>
  </si>
  <si>
    <t>48.05.15.01</t>
  </si>
  <si>
    <t>48.05.15.02</t>
  </si>
  <si>
    <t xml:space="preserve">     ~  finantarea activitatii prestate de medicii de specialitate care desfasoara activitate de vaccinare impotriva Covid 19, in cadrul furnizorilor din ambulatoriul de specialitate pentru specialitatile clinice,  inclusiv  ambulatoriul  integrat al spitalelor , pentru seviciile prevazute la art.3, alin. (5^2) din OUG 3/2021, cu modificarile si completarile ulterioare</t>
  </si>
  <si>
    <t>~majorarea acordată suplimentar drepturilor salariale cuvenite, in cuantum de 75%,  pentru personalul din unităţile sanitare publice, conform art.7, alin.(8) din OUG 110/2021</t>
  </si>
  <si>
    <t xml:space="preserve">   ~ finantarea activitatii de testare de catre medicii de familie in vederea depistarii infectiei cu SARS-Cov-2 potrivit OUG nr. 3/2021, cu modificarile si completarile ulterioare</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</si>
  <si>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</si>
  <si>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 pe perioada starii de urgenta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</si>
  <si>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</si>
  <si>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</si>
  <si>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</si>
  <si>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</si>
  <si>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-activitatea curenta</t>
  </si>
  <si>
    <t xml:space="preserve">    ~ Programul national de PET-CT, din care:</t>
  </si>
  <si>
    <t>~sume pentru punerea în aplicare a dispoziţiilor art. 165 alin. ( 1^1)  - (1^3) din Legea nr. 95/2006 ( cf.modificarilor aduse prin Legea nr.109/2022)</t>
  </si>
  <si>
    <t>Venituri din aplicarea prescriptiei extinctive</t>
  </si>
  <si>
    <t>36.05.01.01</t>
  </si>
  <si>
    <t>CONT DE EXECUTIE VENITURI SEPTEMBRIE 2022</t>
  </si>
  <si>
    <t>CONT DE EXECUTIE CHELTUIELI SEPTEMBRIE  2022</t>
  </si>
  <si>
    <t>~ Suma corespunzatoare alocaţiei de hrană din unităţile sanitare publice</t>
  </si>
  <si>
    <t>ANAF inregistrat = 13.347 lei (ian.- sept.2022)</t>
  </si>
  <si>
    <t>Raspundem de realitatea si exactitatea datelor</t>
  </si>
  <si>
    <t xml:space="preserve">    Director General,</t>
  </si>
  <si>
    <t>Director Economic,</t>
  </si>
  <si>
    <t xml:space="preserve">     George TODERASC</t>
  </si>
  <si>
    <t xml:space="preserve"> Iulia-Simona PETCU</t>
  </si>
  <si>
    <t>Sef Serviciu BFC,</t>
  </si>
  <si>
    <t xml:space="preserve">  Fanica ORMAN</t>
  </si>
  <si>
    <t>Intocmit,</t>
  </si>
  <si>
    <t>Sonia-Mirela MISTREANU</t>
  </si>
  <si>
    <t>CASA DE ASIGURARI DE SANATATE GALATI</t>
  </si>
  <si>
    <t>20.05.03.07</t>
  </si>
  <si>
    <t>CASS suportata de angajatorul/plătitorul de venit în numele
angajatului/beneficiarului de venit</t>
  </si>
  <si>
    <t>Fila buget nr.P 7504 / 30.09.2022</t>
  </si>
  <si>
    <t>Fila buget nr.P 7504/30.09.2022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</si>
</sst>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_ ;[Red]\-#,##0.00\ "/>
    <numFmt numFmtId="165" formatCode="#,##0.0"/>
  </numFmts>
  <fonts count="25" x14ac:knownFonts="1">
    <font>
      <sz val="10"/>
      <name val="Arial"/>
      <charset val="238"/>
    </font>
    <font>
      <sz val="10"/>
      <name val="Arial"/>
      <family val="2"/>
      <charset val="238"/>
    </font>
    <font>
      <sz val="10"/>
      <name val="Arial"/>
      <family val="2"/>
      <charset val="238"/>
    </font>
    <font>
      <sz val="10"/>
      <name val="Palatino Linotype"/>
      <family val="1"/>
      <charset val="238"/>
    </font>
    <font>
      <b/>
      <i/>
      <sz val="12"/>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b/>
      <i/>
      <sz val="14"/>
      <name val="Palatino Linotype"/>
      <family val="1"/>
      <charset val="238"/>
    </font>
    <font>
      <b/>
      <sz val="9"/>
      <name val="Palatino Linotype"/>
      <family val="1"/>
      <charset val="238"/>
    </font>
    <font>
      <sz val="9"/>
      <name val="Palatino Linotype"/>
      <family val="1"/>
      <charset val="238"/>
    </font>
    <font>
      <sz val="11"/>
      <name val="Palatino Linotype"/>
      <family val="1"/>
      <charset val="238"/>
    </font>
    <font>
      <b/>
      <sz val="10"/>
      <name val="Palatino Linotype"/>
      <family val="1"/>
    </font>
    <font>
      <sz val="10"/>
      <name val="Arial"/>
      <family val="2"/>
    </font>
    <font>
      <i/>
      <sz val="11"/>
      <name val="Arial"/>
      <family val="2"/>
    </font>
    <font>
      <b/>
      <sz val="10"/>
      <name val="Arial"/>
      <family val="2"/>
      <charset val="238"/>
    </font>
    <font>
      <sz val="11"/>
      <name val="Arial"/>
      <family val="2"/>
    </font>
    <font>
      <b/>
      <sz val="11"/>
      <name val="Arial"/>
      <family val="2"/>
      <charset val="238"/>
    </font>
    <font>
      <sz val="8"/>
      <name val="Arial"/>
      <charset val="23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2" fillId="0" borderId="0"/>
    <xf numFmtId="0" fontId="2" fillId="0" borderId="0"/>
    <xf numFmtId="0" fontId="2" fillId="0" borderId="0"/>
    <xf numFmtId="0" fontId="1" fillId="0" borderId="0"/>
    <xf numFmtId="0" fontId="1" fillId="0" borderId="0"/>
  </cellStyleXfs>
  <cellXfs count="122">
    <xf numFmtId="0" fontId="0" fillId="0" borderId="0" xfId="0"/>
    <xf numFmtId="49" fontId="3" fillId="0" borderId="0" xfId="0" applyNumberFormat="1" applyFont="1" applyAlignment="1">
      <alignment vertical="top" wrapText="1"/>
    </xf>
    <xf numFmtId="3" fontId="4" fillId="0" borderId="0" xfId="0" applyNumberFormat="1" applyFont="1" applyAlignment="1">
      <alignment horizontal="center"/>
    </xf>
    <xf numFmtId="3" fontId="5" fillId="0" borderId="0" xfId="0" applyNumberFormat="1" applyFont="1" applyAlignment="1">
      <alignment horizontal="center"/>
    </xf>
    <xf numFmtId="3" fontId="3" fillId="0" borderId="0" xfId="0" applyNumberFormat="1" applyFont="1"/>
    <xf numFmtId="0" fontId="3" fillId="0" borderId="0" xfId="0" applyFont="1"/>
    <xf numFmtId="4" fontId="3" fillId="0" borderId="0" xfId="0" applyNumberFormat="1" applyFont="1"/>
    <xf numFmtId="4" fontId="6" fillId="0" borderId="0" xfId="0" applyNumberFormat="1" applyFont="1" applyAlignment="1">
      <alignment wrapText="1"/>
    </xf>
    <xf numFmtId="3" fontId="6" fillId="0" borderId="0" xfId="0" applyNumberFormat="1" applyFont="1" applyAlignment="1">
      <alignment wrapText="1"/>
    </xf>
    <xf numFmtId="165" fontId="3" fillId="0" borderId="0" xfId="0" applyNumberFormat="1" applyFont="1"/>
    <xf numFmtId="49" fontId="6" fillId="0" borderId="1" xfId="0" applyNumberFormat="1" applyFont="1" applyBorder="1" applyAlignment="1">
      <alignment horizontal="center" vertical="center" wrapText="1"/>
    </xf>
    <xf numFmtId="3" fontId="6" fillId="0" borderId="1" xfId="0" applyNumberFormat="1" applyFont="1" applyBorder="1" applyAlignment="1">
      <alignment horizontal="center" vertical="center" wrapText="1"/>
    </xf>
    <xf numFmtId="4" fontId="6" fillId="0" borderId="1" xfId="0" applyNumberFormat="1" applyFont="1" applyBorder="1" applyAlignment="1">
      <alignment horizontal="center" vertical="center" wrapText="1"/>
    </xf>
    <xf numFmtId="0" fontId="3" fillId="0" borderId="0" xfId="0" applyFont="1" applyAlignment="1">
      <alignment horizontal="center" vertical="center" wrapText="1"/>
    </xf>
    <xf numFmtId="49" fontId="6" fillId="0" borderId="1" xfId="0" applyNumberFormat="1" applyFont="1" applyBorder="1" applyAlignment="1">
      <alignment horizontal="center" vertical="top" wrapText="1"/>
    </xf>
    <xf numFmtId="3" fontId="6" fillId="0" borderId="1" xfId="0" applyNumberFormat="1" applyFont="1" applyBorder="1" applyAlignment="1">
      <alignment horizontal="center"/>
    </xf>
    <xf numFmtId="3" fontId="5" fillId="0" borderId="1" xfId="0" applyNumberFormat="1" applyFont="1" applyBorder="1" applyAlignment="1">
      <alignment horizontal="center"/>
    </xf>
    <xf numFmtId="49" fontId="6" fillId="0" borderId="1" xfId="0" applyNumberFormat="1" applyFont="1" applyBorder="1" applyAlignment="1">
      <alignment vertical="top" wrapText="1"/>
    </xf>
    <xf numFmtId="164" fontId="6" fillId="0" borderId="1" xfId="2" applyNumberFormat="1" applyFont="1" applyBorder="1" applyAlignment="1">
      <alignment horizontal="left" wrapText="1"/>
    </xf>
    <xf numFmtId="0" fontId="6" fillId="0" borderId="0" xfId="0" applyFont="1"/>
    <xf numFmtId="164" fontId="6" fillId="0" borderId="1" xfId="2" applyNumberFormat="1" applyFont="1" applyBorder="1" applyAlignment="1">
      <alignment wrapText="1"/>
    </xf>
    <xf numFmtId="49" fontId="6" fillId="0" borderId="1" xfId="0" applyNumberFormat="1" applyFont="1" applyBorder="1" applyAlignment="1">
      <alignment horizontal="left" vertical="top" wrapText="1"/>
    </xf>
    <xf numFmtId="49" fontId="3" fillId="0" borderId="1" xfId="0" applyNumberFormat="1" applyFont="1" applyBorder="1" applyAlignment="1">
      <alignment vertical="top" wrapText="1"/>
    </xf>
    <xf numFmtId="4" fontId="3" fillId="0" borderId="1" xfId="2" applyNumberFormat="1" applyFont="1" applyBorder="1" applyAlignment="1">
      <alignment wrapText="1"/>
    </xf>
    <xf numFmtId="164" fontId="3" fillId="0" borderId="1" xfId="2" applyNumberFormat="1" applyFont="1" applyBorder="1" applyAlignment="1">
      <alignment wrapText="1"/>
    </xf>
    <xf numFmtId="164" fontId="3" fillId="0" borderId="1" xfId="2" applyNumberFormat="1" applyFont="1" applyBorder="1" applyAlignment="1">
      <alignment horizontal="left" vertical="center" wrapText="1"/>
    </xf>
    <xf numFmtId="0" fontId="7" fillId="0" borderId="0" xfId="0" applyFont="1"/>
    <xf numFmtId="49" fontId="7" fillId="0" borderId="1" xfId="0" applyNumberFormat="1" applyFont="1" applyBorder="1" applyAlignment="1">
      <alignment vertical="top" wrapText="1"/>
    </xf>
    <xf numFmtId="164" fontId="7" fillId="0" borderId="1" xfId="2" applyNumberFormat="1" applyFont="1" applyBorder="1" applyAlignment="1">
      <alignment wrapText="1"/>
    </xf>
    <xf numFmtId="49" fontId="3" fillId="0" borderId="1" xfId="0" applyNumberFormat="1" applyFont="1" applyBorder="1" applyAlignment="1">
      <alignment horizontal="left" vertical="top" wrapText="1"/>
    </xf>
    <xf numFmtId="164" fontId="6" fillId="0" borderId="1" xfId="3" applyNumberFormat="1" applyFont="1" applyBorder="1" applyAlignment="1">
      <alignment wrapText="1"/>
    </xf>
    <xf numFmtId="164" fontId="3" fillId="0" borderId="1" xfId="3" applyNumberFormat="1" applyFont="1" applyBorder="1" applyAlignment="1">
      <alignment wrapText="1"/>
    </xf>
    <xf numFmtId="49" fontId="10" fillId="0" borderId="1" xfId="0" applyNumberFormat="1" applyFont="1" applyBorder="1" applyAlignment="1">
      <alignment vertical="top" wrapText="1"/>
    </xf>
    <xf numFmtId="4" fontId="6" fillId="0" borderId="0" xfId="0" applyNumberFormat="1" applyFont="1"/>
    <xf numFmtId="4" fontId="3" fillId="0" borderId="1" xfId="0" applyNumberFormat="1" applyFont="1" applyBorder="1" applyAlignment="1">
      <alignment wrapText="1"/>
    </xf>
    <xf numFmtId="4" fontId="3" fillId="0" borderId="1" xfId="0" applyNumberFormat="1" applyFont="1" applyBorder="1" applyAlignment="1">
      <alignment horizontal="left" wrapText="1"/>
    </xf>
    <xf numFmtId="4" fontId="6" fillId="0" borderId="1" xfId="0" applyNumberFormat="1" applyFont="1" applyBorder="1" applyAlignment="1">
      <alignment horizontal="left" wrapText="1"/>
    </xf>
    <xf numFmtId="164" fontId="11" fillId="0" borderId="1" xfId="2" applyNumberFormat="1" applyFont="1" applyBorder="1" applyAlignment="1">
      <alignment wrapText="1"/>
    </xf>
    <xf numFmtId="164" fontId="11" fillId="0" borderId="1" xfId="2" applyNumberFormat="1" applyFont="1" applyBorder="1" applyAlignment="1">
      <alignment horizontal="left" vertical="center" wrapText="1"/>
    </xf>
    <xf numFmtId="164" fontId="12" fillId="0" borderId="1" xfId="3" applyNumberFormat="1" applyFont="1" applyBorder="1" applyAlignment="1">
      <alignment horizontal="left" vertical="center" wrapText="1"/>
    </xf>
    <xf numFmtId="164" fontId="11" fillId="0" borderId="1" xfId="3" applyNumberFormat="1" applyFont="1" applyBorder="1" applyAlignment="1">
      <alignment horizontal="left" vertical="center" wrapText="1"/>
    </xf>
    <xf numFmtId="3" fontId="3" fillId="0" borderId="1" xfId="0" applyNumberFormat="1" applyFont="1" applyBorder="1" applyAlignment="1">
      <alignment vertical="top" wrapText="1"/>
    </xf>
    <xf numFmtId="164" fontId="6" fillId="0" borderId="1" xfId="4" applyNumberFormat="1" applyFont="1" applyBorder="1" applyAlignment="1">
      <alignment vertical="top" wrapText="1"/>
    </xf>
    <xf numFmtId="164" fontId="6" fillId="0" borderId="1" xfId="5" applyNumberFormat="1" applyFont="1" applyBorder="1" applyAlignment="1">
      <alignment vertical="top" wrapText="1"/>
    </xf>
    <xf numFmtId="4" fontId="3" fillId="0" borderId="1" xfId="0" applyNumberFormat="1" applyFont="1" applyBorder="1"/>
    <xf numFmtId="4" fontId="3" fillId="0" borderId="1" xfId="0" applyNumberFormat="1" applyFont="1" applyBorder="1" applyAlignment="1">
      <alignment horizontal="left" vertical="center" wrapText="1"/>
    </xf>
    <xf numFmtId="2" fontId="3" fillId="0" borderId="1" xfId="2" applyNumberFormat="1" applyFont="1" applyBorder="1" applyAlignment="1">
      <alignment wrapText="1"/>
    </xf>
    <xf numFmtId="164" fontId="6" fillId="0" borderId="1" xfId="2" applyNumberFormat="1" applyFont="1" applyBorder="1"/>
    <xf numFmtId="164" fontId="3" fillId="0" borderId="1" xfId="2" applyNumberFormat="1" applyFont="1" applyBorder="1"/>
    <xf numFmtId="3" fontId="6" fillId="0" borderId="1" xfId="0" applyNumberFormat="1" applyFont="1" applyBorder="1" applyAlignment="1">
      <alignment wrapText="1"/>
    </xf>
    <xf numFmtId="3" fontId="3" fillId="0" borderId="1" xfId="0" applyNumberFormat="1" applyFont="1" applyBorder="1" applyAlignment="1">
      <alignment wrapText="1"/>
    </xf>
    <xf numFmtId="0" fontId="3" fillId="0" borderId="0" xfId="0" applyFont="1" applyAlignment="1">
      <alignment wrapText="1"/>
    </xf>
    <xf numFmtId="0" fontId="5" fillId="0" borderId="0" xfId="0" applyFont="1" applyAlignment="1">
      <alignment horizontal="left"/>
    </xf>
    <xf numFmtId="4" fontId="14" fillId="0" borderId="0" xfId="0" applyNumberFormat="1" applyFont="1" applyAlignment="1">
      <alignment horizontal="center"/>
    </xf>
    <xf numFmtId="0" fontId="14" fillId="0" borderId="0" xfId="0" applyFont="1" applyAlignment="1">
      <alignment horizontal="left"/>
    </xf>
    <xf numFmtId="0" fontId="6" fillId="0" borderId="0" xfId="0" applyFont="1" applyAlignment="1">
      <alignment vertical="center" wrapText="1"/>
    </xf>
    <xf numFmtId="0" fontId="6" fillId="0" borderId="0" xfId="0" applyFont="1" applyAlignment="1">
      <alignment horizontal="left"/>
    </xf>
    <xf numFmtId="0" fontId="5" fillId="0" borderId="0" xfId="0" applyFont="1"/>
    <xf numFmtId="4" fontId="6" fillId="0" borderId="0" xfId="0" applyNumberFormat="1" applyFont="1" applyAlignment="1">
      <alignment horizontal="center" vertical="center" wrapText="1"/>
    </xf>
    <xf numFmtId="3" fontId="6" fillId="0" borderId="1" xfId="0" applyNumberFormat="1" applyFont="1" applyBorder="1" applyAlignment="1">
      <alignment horizontal="center" wrapText="1"/>
    </xf>
    <xf numFmtId="3" fontId="6" fillId="0" borderId="0" xfId="0" applyNumberFormat="1" applyFont="1" applyAlignment="1">
      <alignment horizontal="center"/>
    </xf>
    <xf numFmtId="49" fontId="15" fillId="0" borderId="1" xfId="0" applyNumberFormat="1" applyFont="1" applyBorder="1" applyAlignment="1">
      <alignment horizontal="left"/>
    </xf>
    <xf numFmtId="4" fontId="6" fillId="0" borderId="1" xfId="0" applyNumberFormat="1" applyFont="1" applyBorder="1" applyAlignment="1">
      <alignment wrapText="1"/>
    </xf>
    <xf numFmtId="49" fontId="16" fillId="0" borderId="1" xfId="0" applyNumberFormat="1" applyFont="1" applyBorder="1" applyAlignment="1">
      <alignment horizontal="left"/>
    </xf>
    <xf numFmtId="4" fontId="17" fillId="0" borderId="1" xfId="0" applyNumberFormat="1" applyFont="1" applyBorder="1" applyAlignment="1">
      <alignment wrapText="1"/>
    </xf>
    <xf numFmtId="4" fontId="8" fillId="0" borderId="1" xfId="0" applyNumberFormat="1" applyFont="1" applyBorder="1" applyAlignment="1">
      <alignment wrapText="1"/>
    </xf>
    <xf numFmtId="0" fontId="16" fillId="0" borderId="1" xfId="0" applyFont="1" applyBorder="1" applyAlignment="1">
      <alignment wrapText="1"/>
    </xf>
    <xf numFmtId="49" fontId="16" fillId="0" borderId="1" xfId="1" applyNumberFormat="1" applyFont="1" applyBorder="1" applyAlignment="1" applyProtection="1">
      <alignment horizontal="left"/>
      <protection locked="0"/>
    </xf>
    <xf numFmtId="4" fontId="3" fillId="0" borderId="1" xfId="1" applyNumberFormat="1" applyFont="1" applyBorder="1" applyAlignment="1" applyProtection="1">
      <alignment wrapText="1"/>
      <protection locked="0"/>
    </xf>
    <xf numFmtId="0" fontId="6" fillId="0" borderId="1" xfId="0" applyFont="1" applyBorder="1"/>
    <xf numFmtId="4" fontId="11" fillId="0" borderId="1" xfId="0" applyNumberFormat="1" applyFont="1" applyBorder="1" applyAlignment="1">
      <alignment wrapText="1"/>
    </xf>
    <xf numFmtId="49" fontId="16" fillId="0" borderId="1" xfId="0" applyNumberFormat="1" applyFont="1" applyBorder="1" applyAlignment="1">
      <alignment horizontal="left" vertical="center"/>
    </xf>
    <xf numFmtId="4" fontId="11" fillId="0" borderId="1" xfId="0" applyNumberFormat="1" applyFont="1" applyBorder="1" applyAlignment="1">
      <alignment horizontal="left" wrapText="1"/>
    </xf>
    <xf numFmtId="4" fontId="16" fillId="0" borderId="1" xfId="0" applyNumberFormat="1" applyFont="1" applyBorder="1" applyAlignment="1">
      <alignment horizontal="left"/>
    </xf>
    <xf numFmtId="164" fontId="3" fillId="0" borderId="1" xfId="0" applyNumberFormat="1" applyFont="1" applyBorder="1" applyAlignment="1">
      <alignment wrapText="1"/>
    </xf>
    <xf numFmtId="0" fontId="3" fillId="0" borderId="1" xfId="0" applyFont="1" applyBorder="1" applyAlignment="1">
      <alignment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3" fontId="3" fillId="0" borderId="1" xfId="0" applyNumberFormat="1" applyFont="1" applyBorder="1" applyAlignment="1">
      <alignment horizontal="center" vertical="top" wrapText="1"/>
    </xf>
    <xf numFmtId="4" fontId="6" fillId="0" borderId="1" xfId="0" applyNumberFormat="1" applyFont="1" applyBorder="1"/>
    <xf numFmtId="4" fontId="6" fillId="0" borderId="1" xfId="3" applyNumberFormat="1" applyFont="1" applyBorder="1" applyAlignment="1">
      <alignment horizontal="right" wrapText="1"/>
    </xf>
    <xf numFmtId="4" fontId="5" fillId="0" borderId="1" xfId="0" applyNumberFormat="1" applyFont="1" applyBorder="1" applyAlignment="1">
      <alignment horizontal="right"/>
    </xf>
    <xf numFmtId="4" fontId="3" fillId="0" borderId="1" xfId="3" applyNumberFormat="1" applyFont="1" applyBorder="1" applyAlignment="1">
      <alignment horizontal="right" wrapText="1"/>
    </xf>
    <xf numFmtId="4" fontId="8" fillId="0" borderId="1" xfId="3" applyNumberFormat="1" applyFont="1" applyBorder="1" applyAlignment="1">
      <alignment horizontal="right" wrapText="1"/>
    </xf>
    <xf numFmtId="4" fontId="9" fillId="0" borderId="1" xfId="0" applyNumberFormat="1" applyFont="1" applyBorder="1" applyAlignment="1">
      <alignment horizontal="right"/>
    </xf>
    <xf numFmtId="4" fontId="6" fillId="0" borderId="1" xfId="3" applyNumberFormat="1" applyFont="1" applyBorder="1" applyAlignment="1">
      <alignment horizontal="right"/>
    </xf>
    <xf numFmtId="4" fontId="3" fillId="0" borderId="1" xfId="0" applyNumberFormat="1" applyFont="1" applyBorder="1" applyAlignment="1">
      <alignment vertical="top" wrapText="1"/>
    </xf>
    <xf numFmtId="4" fontId="7" fillId="0" borderId="1" xfId="0" applyNumberFormat="1" applyFont="1" applyBorder="1" applyAlignment="1">
      <alignment horizontal="right"/>
    </xf>
    <xf numFmtId="3" fontId="5" fillId="0" borderId="0" xfId="0" applyNumberFormat="1" applyFont="1" applyAlignment="1">
      <alignment horizontal="right" wrapText="1"/>
    </xf>
    <xf numFmtId="0" fontId="5" fillId="0" borderId="0" xfId="0" applyFont="1" applyAlignment="1">
      <alignment horizontal="right"/>
    </xf>
    <xf numFmtId="4" fontId="6" fillId="0" borderId="1" xfId="2" applyNumberFormat="1" applyFont="1" applyBorder="1" applyAlignment="1">
      <alignment wrapText="1"/>
    </xf>
    <xf numFmtId="164" fontId="3" fillId="0" borderId="1" xfId="4" applyNumberFormat="1" applyFont="1" applyBorder="1" applyAlignment="1">
      <alignment vertical="top" wrapText="1"/>
    </xf>
    <xf numFmtId="164" fontId="18" fillId="0" borderId="1" xfId="2" applyNumberFormat="1" applyFont="1" applyBorder="1" applyAlignment="1">
      <alignment wrapText="1"/>
    </xf>
    <xf numFmtId="4" fontId="3" fillId="2" borderId="1" xfId="0" applyNumberFormat="1" applyFont="1" applyFill="1" applyBorder="1" applyAlignment="1">
      <alignment vertical="top" wrapText="1"/>
    </xf>
    <xf numFmtId="4" fontId="3" fillId="3" borderId="1" xfId="0" applyNumberFormat="1" applyFont="1" applyFill="1" applyBorder="1"/>
    <xf numFmtId="4" fontId="3" fillId="2" borderId="1" xfId="3" applyNumberFormat="1" applyFont="1" applyFill="1" applyBorder="1" applyAlignment="1">
      <alignment horizontal="right" wrapText="1"/>
    </xf>
    <xf numFmtId="3" fontId="19" fillId="3" borderId="0" xfId="0" applyNumberFormat="1" applyFont="1" applyFill="1"/>
    <xf numFmtId="0" fontId="3" fillId="2" borderId="0" xfId="0" applyFont="1" applyFill="1"/>
    <xf numFmtId="0" fontId="20" fillId="0" borderId="0" xfId="0" applyFont="1"/>
    <xf numFmtId="0" fontId="20" fillId="0" borderId="0" xfId="0" applyFont="1" applyAlignment="1">
      <alignment wrapText="1"/>
    </xf>
    <xf numFmtId="3" fontId="3" fillId="2" borderId="0" xfId="0" applyNumberFormat="1" applyFont="1" applyFill="1"/>
    <xf numFmtId="0" fontId="19" fillId="0" borderId="0" xfId="0" applyFont="1" applyAlignment="1">
      <alignment wrapText="1"/>
    </xf>
    <xf numFmtId="0" fontId="21" fillId="0" borderId="0" xfId="0" applyFont="1"/>
    <xf numFmtId="0" fontId="22" fillId="0" borderId="0" xfId="0" applyFont="1" applyAlignment="1">
      <alignment wrapText="1"/>
    </xf>
    <xf numFmtId="0" fontId="23" fillId="0" borderId="0" xfId="0" applyFont="1"/>
    <xf numFmtId="4" fontId="23" fillId="2" borderId="0" xfId="0" applyNumberFormat="1" applyFont="1" applyFill="1"/>
    <xf numFmtId="4" fontId="19" fillId="0" borderId="0" xfId="0" applyNumberFormat="1" applyFont="1"/>
    <xf numFmtId="4" fontId="19" fillId="2" borderId="0" xfId="0" applyNumberFormat="1" applyFont="1" applyFill="1"/>
    <xf numFmtId="4" fontId="21" fillId="2" borderId="0" xfId="0" applyNumberFormat="1" applyFont="1" applyFill="1"/>
    <xf numFmtId="4" fontId="21" fillId="0" borderId="0" xfId="0" applyNumberFormat="1" applyFont="1"/>
    <xf numFmtId="3" fontId="19" fillId="0" borderId="0" xfId="0" applyNumberFormat="1" applyFont="1"/>
    <xf numFmtId="4" fontId="6" fillId="3" borderId="0" xfId="0" applyNumberFormat="1" applyFont="1" applyFill="1"/>
    <xf numFmtId="49" fontId="6" fillId="0" borderId="0" xfId="0" applyNumberFormat="1" applyFont="1" applyAlignment="1">
      <alignment vertical="top"/>
    </xf>
    <xf numFmtId="49" fontId="16" fillId="3" borderId="1" xfId="0" applyNumberFormat="1" applyFont="1" applyFill="1" applyBorder="1" applyAlignment="1">
      <alignment horizontal="left"/>
    </xf>
    <xf numFmtId="4" fontId="17" fillId="3" borderId="1" xfId="0" applyNumberFormat="1" applyFont="1" applyFill="1" applyBorder="1" applyAlignment="1">
      <alignment wrapText="1"/>
    </xf>
    <xf numFmtId="4" fontId="6" fillId="3" borderId="1" xfId="0" applyNumberFormat="1" applyFont="1" applyFill="1" applyBorder="1"/>
    <xf numFmtId="4" fontId="3" fillId="3" borderId="0" xfId="0" applyNumberFormat="1" applyFont="1" applyFill="1"/>
    <xf numFmtId="0" fontId="3" fillId="3" borderId="0" xfId="0" applyFont="1" applyFill="1"/>
    <xf numFmtId="0" fontId="6" fillId="0" borderId="0" xfId="0" applyFont="1" applyAlignment="1">
      <alignment horizontal="center" wrapText="1"/>
    </xf>
    <xf numFmtId="0" fontId="15" fillId="0" borderId="0" xfId="0" applyFont="1" applyAlignment="1">
      <alignment horizontal="center" wrapText="1"/>
    </xf>
    <xf numFmtId="0" fontId="6" fillId="0" borderId="0" xfId="0" applyFont="1" applyAlignment="1">
      <alignment horizontal="center"/>
    </xf>
    <xf numFmtId="0" fontId="20" fillId="0" borderId="0" xfId="0" applyFont="1" applyAlignment="1">
      <alignment horizontal="left" wrapText="1"/>
    </xf>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EA122"/>
  <sheetViews>
    <sheetView tabSelected="1" zoomScaleNormal="100" workbookViewId="0">
      <pane xSplit="4" ySplit="7" topLeftCell="E8" activePane="bottomRight" state="frozen"/>
      <selection activeCell="C79" sqref="C79:E79"/>
      <selection pane="topRight" activeCell="C79" sqref="C79:E79"/>
      <selection pane="bottomLeft" activeCell="C79" sqref="C79:E79"/>
      <selection pane="bottomRight" activeCell="K74" sqref="K73:K74"/>
    </sheetView>
  </sheetViews>
  <sheetFormatPr defaultRowHeight="15" x14ac:dyDescent="0.3"/>
  <cols>
    <col min="1" max="1" width="11.140625" style="51" customWidth="1"/>
    <col min="2" max="2" width="57.5703125" style="5" customWidth="1"/>
    <col min="3" max="3" width="0.85546875" style="5" customWidth="1"/>
    <col min="4" max="4" width="14" style="6" customWidth="1"/>
    <col min="5" max="5" width="15.140625" style="6" customWidth="1"/>
    <col min="6" max="6" width="14" style="5" customWidth="1"/>
    <col min="7" max="7" width="17.7109375" style="5" customWidth="1"/>
    <col min="8" max="8" width="9.5703125" style="5" customWidth="1"/>
    <col min="9" max="9" width="10.7109375" style="5" customWidth="1"/>
    <col min="10" max="10" width="10.140625" style="5" bestFit="1" customWidth="1"/>
    <col min="11" max="11" width="10.5703125" style="5" customWidth="1"/>
    <col min="12" max="12" width="10" style="5" customWidth="1"/>
    <col min="13" max="13" width="10.85546875" style="5" customWidth="1"/>
    <col min="14" max="14" width="10.140625" style="5" customWidth="1"/>
    <col min="15" max="15" width="9.7109375" style="5" customWidth="1"/>
    <col min="16" max="16" width="10.85546875" style="5" customWidth="1"/>
    <col min="17" max="17" width="11.140625" style="5" customWidth="1"/>
    <col min="18" max="18" width="9.140625" style="5"/>
    <col min="19" max="19" width="10.5703125" style="5" customWidth="1"/>
    <col min="20" max="20" width="9.85546875" style="5" customWidth="1"/>
    <col min="21" max="21" width="10.85546875" style="5" customWidth="1"/>
    <col min="22" max="22" width="10.28515625" style="5" customWidth="1"/>
    <col min="23" max="23" width="8.5703125" style="5" customWidth="1"/>
    <col min="24" max="24" width="10.42578125" style="5" customWidth="1"/>
    <col min="25" max="26" width="9.85546875" style="5" customWidth="1"/>
    <col min="27" max="27" width="9.28515625" style="5" customWidth="1"/>
    <col min="28" max="28" width="9" style="5" customWidth="1"/>
    <col min="29" max="29" width="10.42578125" style="5" customWidth="1"/>
    <col min="30" max="30" width="11.28515625" style="5" customWidth="1"/>
    <col min="31" max="31" width="9.85546875" style="5" customWidth="1"/>
    <col min="32" max="32" width="10.42578125" style="5" customWidth="1"/>
    <col min="33" max="33" width="9.7109375" style="5" customWidth="1"/>
    <col min="34" max="34" width="11.140625" style="5" customWidth="1"/>
    <col min="35" max="35" width="10.42578125" style="5" customWidth="1"/>
    <col min="36" max="36" width="10" style="5" customWidth="1"/>
    <col min="37" max="37" width="10.140625" style="5" customWidth="1"/>
    <col min="38" max="38" width="10.7109375" style="5" customWidth="1"/>
    <col min="39" max="39" width="11.140625" style="5" customWidth="1"/>
    <col min="40" max="40" width="9.5703125" style="5" customWidth="1"/>
    <col min="41" max="41" width="11.28515625" style="5" customWidth="1"/>
    <col min="42" max="42" width="11" style="5" customWidth="1"/>
    <col min="43" max="43" width="9.85546875" style="5" customWidth="1"/>
    <col min="44" max="44" width="10.7109375" style="5" customWidth="1"/>
    <col min="45" max="45" width="10.28515625" style="5" customWidth="1"/>
    <col min="46" max="46" width="10.5703125" style="5" customWidth="1"/>
    <col min="47" max="47" width="9.5703125" style="5" customWidth="1"/>
    <col min="48" max="48" width="8.42578125" style="5" customWidth="1"/>
    <col min="49" max="49" width="10.7109375" style="5" customWidth="1"/>
    <col min="50" max="50" width="10.140625" style="5" customWidth="1"/>
    <col min="51" max="51" width="10.7109375" style="5" customWidth="1"/>
    <col min="52" max="52" width="9.85546875" style="5" customWidth="1"/>
    <col min="53" max="53" width="9.7109375" style="5" customWidth="1"/>
    <col min="54" max="54" width="10" style="5" customWidth="1"/>
    <col min="55" max="55" width="11.42578125" style="5" customWidth="1"/>
    <col min="56" max="56" width="10" style="5" customWidth="1"/>
    <col min="57" max="57" width="9.7109375" style="5" customWidth="1"/>
    <col min="58" max="58" width="10" style="5" customWidth="1"/>
    <col min="59" max="59" width="10.7109375" style="5" customWidth="1"/>
    <col min="60" max="60" width="9.28515625" style="5" customWidth="1"/>
    <col min="61" max="61" width="10.7109375" style="5" customWidth="1"/>
    <col min="62" max="62" width="10.140625" style="5" customWidth="1"/>
    <col min="63" max="63" width="10.85546875" style="5" customWidth="1"/>
    <col min="64" max="64" width="11.140625" style="5" customWidth="1"/>
    <col min="65" max="67" width="10.28515625" style="5" customWidth="1"/>
    <col min="68" max="68" width="9.5703125" style="5" customWidth="1"/>
    <col min="69" max="69" width="10.28515625" style="5" customWidth="1"/>
    <col min="70" max="70" width="9.5703125" style="5" customWidth="1"/>
    <col min="71" max="71" width="10.140625" style="5" customWidth="1"/>
    <col min="72" max="72" width="8.85546875" style="5" customWidth="1"/>
    <col min="73" max="73" width="9.42578125" style="5" customWidth="1"/>
    <col min="74" max="74" width="10.28515625" style="5" customWidth="1"/>
    <col min="75" max="75" width="9.85546875" style="5" customWidth="1"/>
    <col min="76" max="76" width="9.5703125" style="5" customWidth="1"/>
    <col min="77" max="77" width="9" style="5" customWidth="1"/>
    <col min="78" max="78" width="9.7109375" style="5" customWidth="1"/>
    <col min="79" max="80" width="10.42578125" style="5" customWidth="1"/>
    <col min="81" max="81" width="10.140625" style="5" customWidth="1"/>
    <col min="82" max="82" width="10.28515625" style="5" customWidth="1"/>
    <col min="83" max="83" width="11.5703125" style="5" customWidth="1"/>
    <col min="84" max="85" width="11.140625" style="5" customWidth="1"/>
    <col min="86" max="86" width="9.85546875" style="5" customWidth="1"/>
    <col min="87" max="87" width="8.5703125" style="5" customWidth="1"/>
    <col min="88" max="88" width="10.28515625" style="5" customWidth="1"/>
    <col min="89" max="89" width="10" style="5" customWidth="1"/>
    <col min="90" max="90" width="9.85546875" style="5" customWidth="1"/>
    <col min="91" max="91" width="10.140625" style="5" customWidth="1"/>
    <col min="92" max="92" width="11.7109375" style="5" customWidth="1"/>
    <col min="93" max="93" width="8.140625" style="5" customWidth="1"/>
    <col min="94" max="94" width="8.5703125" style="5" customWidth="1"/>
    <col min="95" max="95" width="10.140625" style="5" customWidth="1"/>
    <col min="96" max="96" width="11.7109375" style="5" customWidth="1"/>
    <col min="97" max="97" width="9.5703125" style="5" customWidth="1"/>
    <col min="98" max="98" width="9.42578125" style="5" customWidth="1"/>
    <col min="99" max="99" width="12.28515625" style="5" customWidth="1"/>
    <col min="100" max="100" width="11.42578125" style="5" customWidth="1"/>
    <col min="101" max="101" width="11.5703125" style="5" customWidth="1"/>
    <col min="102" max="102" width="11.42578125" style="5" customWidth="1"/>
    <col min="103" max="103" width="14.28515625" style="5" customWidth="1"/>
    <col min="104" max="104" width="10.5703125" style="5" customWidth="1"/>
    <col min="105" max="105" width="11.7109375" style="5" bestFit="1" customWidth="1"/>
    <col min="106" max="106" width="11" style="5" customWidth="1"/>
    <col min="107" max="107" width="12" style="5" customWidth="1"/>
    <col min="108" max="108" width="10.85546875" style="5" customWidth="1"/>
    <col min="109" max="109" width="11.5703125" style="5" customWidth="1"/>
    <col min="110" max="110" width="9.85546875" style="5" customWidth="1"/>
    <col min="111" max="111" width="10.5703125" style="5" customWidth="1"/>
    <col min="112" max="113" width="9.140625" style="5"/>
    <col min="114" max="114" width="10.5703125" style="5" customWidth="1"/>
    <col min="115" max="115" width="9.85546875" style="5" customWidth="1"/>
    <col min="116" max="116" width="10.140625" style="5" customWidth="1"/>
    <col min="117" max="118" width="9.140625" style="5"/>
    <col min="119" max="119" width="10.5703125" style="5" customWidth="1"/>
    <col min="120" max="120" width="10" style="5" customWidth="1"/>
    <col min="121" max="121" width="9.85546875" style="5" customWidth="1"/>
    <col min="122" max="123" width="9.140625" style="5"/>
    <col min="124" max="124" width="10.42578125" style="5" customWidth="1"/>
    <col min="125" max="125" width="9.7109375" style="5" customWidth="1"/>
    <col min="126" max="126" width="10" style="5" customWidth="1"/>
    <col min="127" max="128" width="9.140625" style="5"/>
    <col min="129" max="129" width="10.140625" style="5" customWidth="1"/>
    <col min="130" max="130" width="12.7109375" style="5" bestFit="1" customWidth="1"/>
    <col min="131" max="16384" width="9.140625" style="5"/>
  </cols>
  <sheetData>
    <row r="1" spans="1:131" s="112" customFormat="1" x14ac:dyDescent="0.2">
      <c r="A1" s="112" t="s">
        <v>530</v>
      </c>
    </row>
    <row r="2" spans="1:131" ht="20.25" x14ac:dyDescent="0.35">
      <c r="B2" s="52" t="s">
        <v>517</v>
      </c>
      <c r="C2" s="52"/>
      <c r="D2" s="53"/>
      <c r="E2" s="53"/>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row>
    <row r="3" spans="1:131" ht="17.25" customHeight="1" x14ac:dyDescent="0.35">
      <c r="B3" s="54"/>
      <c r="C3" s="54"/>
      <c r="D3" s="53"/>
      <c r="E3" s="53"/>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row>
    <row r="4" spans="1:131" x14ac:dyDescent="0.3">
      <c r="A4" s="55"/>
      <c r="B4" s="56"/>
      <c r="C4" s="56"/>
      <c r="F4" s="6"/>
      <c r="G4" s="6"/>
      <c r="DY4" s="57"/>
    </row>
    <row r="5" spans="1:131" ht="12.75" customHeight="1" x14ac:dyDescent="0.3">
      <c r="B5" s="97" t="s">
        <v>533</v>
      </c>
      <c r="F5" s="6"/>
      <c r="G5" s="89" t="s">
        <v>0</v>
      </c>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19"/>
      <c r="CS5" s="119"/>
      <c r="CT5" s="119"/>
      <c r="CU5" s="119"/>
      <c r="CV5" s="119"/>
      <c r="CW5" s="119"/>
      <c r="CX5" s="119"/>
      <c r="CY5" s="119"/>
      <c r="CZ5" s="119"/>
      <c r="DA5" s="120"/>
      <c r="DB5" s="120"/>
      <c r="DC5" s="120"/>
      <c r="DD5" s="120"/>
      <c r="DE5" s="120"/>
      <c r="DF5" s="118"/>
      <c r="DG5" s="118"/>
      <c r="DH5" s="118"/>
      <c r="DI5" s="118"/>
      <c r="DJ5" s="118"/>
      <c r="DK5" s="118"/>
      <c r="DL5" s="118"/>
      <c r="DM5" s="118"/>
      <c r="DN5" s="118"/>
      <c r="DO5" s="118"/>
      <c r="DP5" s="118"/>
      <c r="DQ5" s="118"/>
      <c r="DR5" s="118"/>
      <c r="DS5" s="118"/>
      <c r="DT5" s="118"/>
      <c r="DU5" s="118"/>
      <c r="DV5" s="118"/>
      <c r="DW5" s="118"/>
      <c r="DX5" s="118"/>
      <c r="DY5" s="118"/>
    </row>
    <row r="6" spans="1:131" ht="105" x14ac:dyDescent="0.3">
      <c r="A6" s="12" t="s">
        <v>1</v>
      </c>
      <c r="B6" s="12" t="s">
        <v>2</v>
      </c>
      <c r="C6" s="12" t="s">
        <v>3</v>
      </c>
      <c r="D6" s="12" t="s">
        <v>4</v>
      </c>
      <c r="E6" s="12" t="s">
        <v>5</v>
      </c>
      <c r="F6" s="11" t="s">
        <v>6</v>
      </c>
      <c r="G6" s="11" t="s">
        <v>7</v>
      </c>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c r="BT6" s="58"/>
      <c r="BU6" s="58"/>
      <c r="BV6" s="58"/>
      <c r="BW6" s="58"/>
      <c r="BX6" s="58"/>
      <c r="BY6" s="58"/>
      <c r="BZ6" s="58"/>
      <c r="CA6" s="58"/>
      <c r="CB6" s="58"/>
      <c r="CC6" s="58"/>
      <c r="CD6" s="58"/>
      <c r="CE6" s="58"/>
      <c r="CF6" s="58"/>
      <c r="CG6" s="58"/>
      <c r="CH6" s="58"/>
      <c r="CI6" s="58"/>
      <c r="CJ6" s="58"/>
      <c r="CK6" s="58"/>
      <c r="CL6" s="58"/>
      <c r="CM6" s="58"/>
      <c r="CN6" s="58"/>
      <c r="CO6" s="58"/>
      <c r="CP6" s="58"/>
      <c r="CQ6" s="58"/>
      <c r="CR6" s="58"/>
      <c r="CS6" s="58"/>
      <c r="CT6" s="58"/>
      <c r="CU6" s="58"/>
      <c r="CV6" s="58"/>
      <c r="CW6" s="58"/>
      <c r="CX6" s="58"/>
      <c r="CY6" s="58"/>
      <c r="CZ6" s="58"/>
      <c r="DA6" s="58"/>
      <c r="DB6" s="58"/>
      <c r="DC6" s="58"/>
      <c r="DD6" s="58"/>
      <c r="DE6" s="58"/>
      <c r="DF6" s="58"/>
      <c r="DG6" s="58"/>
      <c r="DH6" s="58"/>
      <c r="DI6" s="58"/>
      <c r="DJ6" s="58"/>
      <c r="DK6" s="58"/>
      <c r="DL6" s="58"/>
      <c r="DM6" s="58"/>
      <c r="DN6" s="58"/>
      <c r="DO6" s="58"/>
      <c r="DP6" s="58"/>
      <c r="DQ6" s="58"/>
      <c r="DR6" s="58"/>
      <c r="DS6" s="58"/>
      <c r="DT6" s="58"/>
      <c r="DU6" s="58"/>
      <c r="DV6" s="58"/>
      <c r="DW6" s="58"/>
      <c r="DX6" s="58"/>
      <c r="DY6" s="58"/>
    </row>
    <row r="7" spans="1:131" s="4" customFormat="1" x14ac:dyDescent="0.3">
      <c r="A7" s="15"/>
      <c r="B7" s="59"/>
      <c r="C7" s="59"/>
      <c r="D7" s="15"/>
      <c r="E7" s="15"/>
      <c r="F7" s="15"/>
      <c r="G7" s="15"/>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c r="CV7" s="60"/>
      <c r="CW7" s="60"/>
      <c r="CX7" s="60"/>
      <c r="CY7" s="60"/>
      <c r="CZ7" s="60"/>
      <c r="DA7" s="60"/>
      <c r="DB7" s="60"/>
      <c r="DC7" s="60"/>
      <c r="DD7" s="60"/>
      <c r="DE7" s="60"/>
      <c r="DF7" s="60"/>
      <c r="DG7" s="60"/>
      <c r="DH7" s="60"/>
      <c r="DI7" s="60"/>
      <c r="DJ7" s="60"/>
      <c r="DK7" s="60"/>
      <c r="DL7" s="60"/>
      <c r="DM7" s="60"/>
      <c r="DN7" s="60"/>
      <c r="DO7" s="60"/>
      <c r="DP7" s="60"/>
      <c r="DQ7" s="60"/>
      <c r="DR7" s="60"/>
      <c r="DS7" s="60"/>
      <c r="DT7" s="60"/>
      <c r="DU7" s="60"/>
      <c r="DV7" s="60"/>
      <c r="DW7" s="60"/>
      <c r="DX7" s="60"/>
      <c r="DY7" s="60"/>
    </row>
    <row r="8" spans="1:131" x14ac:dyDescent="0.3">
      <c r="A8" s="61" t="s">
        <v>8</v>
      </c>
      <c r="B8" s="62" t="s">
        <v>9</v>
      </c>
      <c r="C8" s="79">
        <f>+C9+C67+C108+C94+C91</f>
        <v>0</v>
      </c>
      <c r="D8" s="79">
        <f>+D9+D67+D108+D94+D91</f>
        <v>608397240</v>
      </c>
      <c r="E8" s="79">
        <f>+E9+E67+E108+E94+E91</f>
        <v>472440240</v>
      </c>
      <c r="F8" s="79">
        <f>+F9+F67+F108+F94+F91</f>
        <v>466153126.06</v>
      </c>
      <c r="G8" s="79">
        <f>+G9+G67+G108+G94+G91</f>
        <v>50809610.019999996</v>
      </c>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6"/>
      <c r="EA8" s="6"/>
    </row>
    <row r="9" spans="1:131" x14ac:dyDescent="0.3">
      <c r="A9" s="61" t="s">
        <v>10</v>
      </c>
      <c r="B9" s="62" t="s">
        <v>11</v>
      </c>
      <c r="C9" s="79">
        <f>+C15+C53+C10</f>
        <v>0</v>
      </c>
      <c r="D9" s="79">
        <f t="shared" ref="D9:G9" si="0">+D15+D53+D10</f>
        <v>532926000</v>
      </c>
      <c r="E9" s="79">
        <f t="shared" si="0"/>
        <v>396969000</v>
      </c>
      <c r="F9" s="79">
        <f t="shared" si="0"/>
        <v>388557920.06</v>
      </c>
      <c r="G9" s="79">
        <f t="shared" si="0"/>
        <v>40928606.019999996</v>
      </c>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6"/>
      <c r="EA9" s="6"/>
    </row>
    <row r="10" spans="1:131" x14ac:dyDescent="0.3">
      <c r="A10" s="61" t="s">
        <v>12</v>
      </c>
      <c r="B10" s="62" t="s">
        <v>13</v>
      </c>
      <c r="C10" s="79">
        <f>+C11+C12+C13+C14</f>
        <v>0</v>
      </c>
      <c r="D10" s="79">
        <f t="shared" ref="D10:G10" si="1">+D11+D12+D13+D14</f>
        <v>0</v>
      </c>
      <c r="E10" s="79">
        <f t="shared" si="1"/>
        <v>0</v>
      </c>
      <c r="F10" s="79">
        <f t="shared" si="1"/>
        <v>0</v>
      </c>
      <c r="G10" s="79">
        <f t="shared" si="1"/>
        <v>0</v>
      </c>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6"/>
      <c r="EA10" s="6"/>
    </row>
    <row r="11" spans="1:131" ht="45" x14ac:dyDescent="0.3">
      <c r="A11" s="61" t="s">
        <v>14</v>
      </c>
      <c r="B11" s="62" t="s">
        <v>15</v>
      </c>
      <c r="C11" s="79"/>
      <c r="D11" s="79"/>
      <c r="E11" s="79"/>
      <c r="F11" s="79"/>
      <c r="G11" s="79"/>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6"/>
      <c r="EA11" s="6"/>
    </row>
    <row r="12" spans="1:131" ht="45" x14ac:dyDescent="0.3">
      <c r="A12" s="61" t="s">
        <v>16</v>
      </c>
      <c r="B12" s="62" t="s">
        <v>17</v>
      </c>
      <c r="C12" s="79"/>
      <c r="D12" s="79"/>
      <c r="E12" s="79"/>
      <c r="F12" s="79"/>
      <c r="G12" s="79"/>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6"/>
      <c r="EA12" s="6"/>
    </row>
    <row r="13" spans="1:131" ht="30" x14ac:dyDescent="0.3">
      <c r="A13" s="61" t="s">
        <v>18</v>
      </c>
      <c r="B13" s="62" t="s">
        <v>19</v>
      </c>
      <c r="C13" s="79"/>
      <c r="D13" s="79"/>
      <c r="E13" s="79"/>
      <c r="F13" s="79"/>
      <c r="G13" s="79"/>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6"/>
      <c r="EA13" s="6"/>
    </row>
    <row r="14" spans="1:131" ht="45" x14ac:dyDescent="0.3">
      <c r="A14" s="61" t="s">
        <v>20</v>
      </c>
      <c r="B14" s="62" t="s">
        <v>21</v>
      </c>
      <c r="C14" s="79"/>
      <c r="D14" s="79"/>
      <c r="E14" s="79"/>
      <c r="F14" s="79"/>
      <c r="G14" s="79"/>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6"/>
      <c r="EA14" s="6"/>
    </row>
    <row r="15" spans="1:131" x14ac:dyDescent="0.3">
      <c r="A15" s="61" t="s">
        <v>22</v>
      </c>
      <c r="B15" s="62" t="s">
        <v>23</v>
      </c>
      <c r="C15" s="79">
        <f>+C16+C29</f>
        <v>0</v>
      </c>
      <c r="D15" s="79">
        <f t="shared" ref="D15:G15" si="2">+D16+D29</f>
        <v>532629000</v>
      </c>
      <c r="E15" s="79">
        <f t="shared" si="2"/>
        <v>396770000</v>
      </c>
      <c r="F15" s="79">
        <f t="shared" si="2"/>
        <v>388388664.58999997</v>
      </c>
      <c r="G15" s="79">
        <f t="shared" si="2"/>
        <v>40923513.829999998</v>
      </c>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6"/>
      <c r="EA15" s="6"/>
    </row>
    <row r="16" spans="1:131" x14ac:dyDescent="0.3">
      <c r="A16" s="61" t="s">
        <v>24</v>
      </c>
      <c r="B16" s="62" t="s">
        <v>25</v>
      </c>
      <c r="C16" s="79">
        <f>+C17+C25+C28</f>
        <v>0</v>
      </c>
      <c r="D16" s="79">
        <f t="shared" ref="D16:G16" si="3">+D17+D25+D28</f>
        <v>24643000</v>
      </c>
      <c r="E16" s="79">
        <f t="shared" si="3"/>
        <v>18216000</v>
      </c>
      <c r="F16" s="79">
        <f t="shared" si="3"/>
        <v>18283738.59</v>
      </c>
      <c r="G16" s="79">
        <f t="shared" si="3"/>
        <v>2137643.83</v>
      </c>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6"/>
      <c r="EA16" s="6"/>
    </row>
    <row r="17" spans="1:131" ht="30" x14ac:dyDescent="0.3">
      <c r="A17" s="61" t="s">
        <v>26</v>
      </c>
      <c r="B17" s="62" t="s">
        <v>27</v>
      </c>
      <c r="C17" s="79">
        <f>C18+C19+C21+C22+C23+C24+C20</f>
        <v>0</v>
      </c>
      <c r="D17" s="79">
        <f t="shared" ref="D17:G17" si="4">D18+D19+D21+D22+D23+D24+D20</f>
        <v>1000000</v>
      </c>
      <c r="E17" s="79">
        <f t="shared" si="4"/>
        <v>756000</v>
      </c>
      <c r="F17" s="79">
        <f t="shared" si="4"/>
        <v>838448</v>
      </c>
      <c r="G17" s="79">
        <f t="shared" si="4"/>
        <v>189125</v>
      </c>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6"/>
      <c r="EA17" s="6"/>
    </row>
    <row r="18" spans="1:131" ht="30" x14ac:dyDescent="0.3">
      <c r="A18" s="63" t="s">
        <v>28</v>
      </c>
      <c r="B18" s="34" t="s">
        <v>29</v>
      </c>
      <c r="C18" s="44"/>
      <c r="D18" s="79">
        <v>1000000</v>
      </c>
      <c r="E18" s="79">
        <v>756000</v>
      </c>
      <c r="F18" s="44">
        <v>764694</v>
      </c>
      <c r="G18" s="44">
        <v>114658</v>
      </c>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6"/>
      <c r="EA18" s="6"/>
    </row>
    <row r="19" spans="1:131" ht="30" x14ac:dyDescent="0.3">
      <c r="A19" s="63" t="s">
        <v>30</v>
      </c>
      <c r="B19" s="34" t="s">
        <v>31</v>
      </c>
      <c r="C19" s="44"/>
      <c r="D19" s="79"/>
      <c r="E19" s="79"/>
      <c r="F19" s="44">
        <v>-799</v>
      </c>
      <c r="G19" s="44">
        <v>0</v>
      </c>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6"/>
      <c r="EA19" s="6"/>
    </row>
    <row r="20" spans="1:131" x14ac:dyDescent="0.3">
      <c r="A20" s="63" t="s">
        <v>32</v>
      </c>
      <c r="B20" s="34" t="s">
        <v>33</v>
      </c>
      <c r="C20" s="44"/>
      <c r="D20" s="79"/>
      <c r="E20" s="79"/>
      <c r="F20" s="44"/>
      <c r="G20" s="44"/>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6"/>
      <c r="EA20" s="6"/>
    </row>
    <row r="21" spans="1:131" ht="30" x14ac:dyDescent="0.3">
      <c r="A21" s="63" t="s">
        <v>34</v>
      </c>
      <c r="B21" s="34" t="s">
        <v>35</v>
      </c>
      <c r="C21" s="44"/>
      <c r="D21" s="79"/>
      <c r="E21" s="79"/>
      <c r="F21" s="44"/>
      <c r="G21" s="44"/>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6"/>
      <c r="EA21" s="6"/>
    </row>
    <row r="22" spans="1:131" ht="30" x14ac:dyDescent="0.3">
      <c r="A22" s="63" t="s">
        <v>36</v>
      </c>
      <c r="B22" s="34" t="s">
        <v>37</v>
      </c>
      <c r="C22" s="44"/>
      <c r="D22" s="79"/>
      <c r="E22" s="79"/>
      <c r="F22" s="44"/>
      <c r="G22" s="44"/>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6"/>
      <c r="EA22" s="6"/>
    </row>
    <row r="23" spans="1:131" ht="43.5" customHeight="1" x14ac:dyDescent="0.3">
      <c r="A23" s="63" t="s">
        <v>38</v>
      </c>
      <c r="B23" s="64" t="s">
        <v>39</v>
      </c>
      <c r="C23" s="44"/>
      <c r="D23" s="79"/>
      <c r="E23" s="79"/>
      <c r="F23" s="44">
        <v>86</v>
      </c>
      <c r="G23" s="44">
        <v>0</v>
      </c>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6"/>
      <c r="EA23" s="6"/>
    </row>
    <row r="24" spans="1:131" s="117" customFormat="1" ht="43.5" customHeight="1" x14ac:dyDescent="0.3">
      <c r="A24" s="113" t="s">
        <v>531</v>
      </c>
      <c r="B24" s="114" t="s">
        <v>532</v>
      </c>
      <c r="C24" s="94"/>
      <c r="D24" s="115"/>
      <c r="E24" s="115"/>
      <c r="F24" s="94">
        <v>74467</v>
      </c>
      <c r="G24" s="94">
        <v>74467</v>
      </c>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6"/>
      <c r="EA24" s="116"/>
    </row>
    <row r="25" spans="1:131" ht="17.25" x14ac:dyDescent="0.35">
      <c r="A25" s="61" t="s">
        <v>40</v>
      </c>
      <c r="B25" s="65" t="s">
        <v>41</v>
      </c>
      <c r="C25" s="79">
        <f>C26+C27</f>
        <v>0</v>
      </c>
      <c r="D25" s="79">
        <f t="shared" ref="D25:G25" si="5">D26+D27</f>
        <v>33000</v>
      </c>
      <c r="E25" s="79">
        <f t="shared" si="5"/>
        <v>33000</v>
      </c>
      <c r="F25" s="79">
        <f t="shared" si="5"/>
        <v>65565</v>
      </c>
      <c r="G25" s="79">
        <f t="shared" si="5"/>
        <v>17807</v>
      </c>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6"/>
      <c r="EA25" s="6"/>
    </row>
    <row r="26" spans="1:131" ht="33" x14ac:dyDescent="0.3">
      <c r="A26" s="63" t="s">
        <v>42</v>
      </c>
      <c r="B26" s="64" t="s">
        <v>43</v>
      </c>
      <c r="C26" s="44"/>
      <c r="D26" s="79">
        <v>33000</v>
      </c>
      <c r="E26" s="79">
        <v>33000</v>
      </c>
      <c r="F26" s="44">
        <f>52218+13347</f>
        <v>65565</v>
      </c>
      <c r="G26" s="44">
        <f>17944-137</f>
        <v>17807</v>
      </c>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6"/>
      <c r="EA26" s="6"/>
    </row>
    <row r="27" spans="1:131" ht="33" x14ac:dyDescent="0.3">
      <c r="A27" s="63" t="s">
        <v>44</v>
      </c>
      <c r="B27" s="64" t="s">
        <v>45</v>
      </c>
      <c r="C27" s="44"/>
      <c r="D27" s="79"/>
      <c r="E27" s="79"/>
      <c r="F27" s="44"/>
      <c r="G27" s="44"/>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6"/>
      <c r="EA27" s="6"/>
    </row>
    <row r="28" spans="1:131" ht="33" x14ac:dyDescent="0.3">
      <c r="A28" s="63" t="s">
        <v>46</v>
      </c>
      <c r="B28" s="64" t="s">
        <v>47</v>
      </c>
      <c r="C28" s="44"/>
      <c r="D28" s="79">
        <v>23610000</v>
      </c>
      <c r="E28" s="79">
        <v>17427000</v>
      </c>
      <c r="F28" s="44">
        <v>17379725.59</v>
      </c>
      <c r="G28" s="44">
        <v>1930711.83</v>
      </c>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6"/>
      <c r="EA28" s="6"/>
    </row>
    <row r="29" spans="1:131" x14ac:dyDescent="0.3">
      <c r="A29" s="61" t="s">
        <v>48</v>
      </c>
      <c r="B29" s="62" t="s">
        <v>49</v>
      </c>
      <c r="C29" s="79">
        <f>C30+C36+C52+C37+C38+C39+C40+C41+C42+C43+C44+C45+C46+C47+C48+C49+C50+C51</f>
        <v>0</v>
      </c>
      <c r="D29" s="79">
        <f t="shared" ref="D29:G29" si="6">D30+D36+D52+D37+D38+D39+D40+D41+D42+D43+D44+D45+D46+D47+D48+D49+D50+D51</f>
        <v>507986000</v>
      </c>
      <c r="E29" s="79">
        <f t="shared" si="6"/>
        <v>378554000</v>
      </c>
      <c r="F29" s="79">
        <f t="shared" si="6"/>
        <v>370104926</v>
      </c>
      <c r="G29" s="79">
        <f t="shared" si="6"/>
        <v>38785870</v>
      </c>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6"/>
      <c r="EA29" s="6"/>
    </row>
    <row r="30" spans="1:131" x14ac:dyDescent="0.3">
      <c r="A30" s="61" t="s">
        <v>50</v>
      </c>
      <c r="B30" s="62" t="s">
        <v>51</v>
      </c>
      <c r="C30" s="79">
        <f>C31+C32+C33+C34+C35</f>
        <v>0</v>
      </c>
      <c r="D30" s="79">
        <f t="shared" ref="D30:G30" si="7">D31+D32+D33+D34+D35</f>
        <v>488808000</v>
      </c>
      <c r="E30" s="79">
        <f t="shared" si="7"/>
        <v>361453000</v>
      </c>
      <c r="F30" s="79">
        <f t="shared" si="7"/>
        <v>354594281</v>
      </c>
      <c r="G30" s="79">
        <f t="shared" si="7"/>
        <v>37940509</v>
      </c>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6"/>
      <c r="EA30" s="6"/>
    </row>
    <row r="31" spans="1:131" ht="30" x14ac:dyDescent="0.3">
      <c r="A31" s="63" t="s">
        <v>52</v>
      </c>
      <c r="B31" s="34" t="s">
        <v>53</v>
      </c>
      <c r="C31" s="44"/>
      <c r="D31" s="79">
        <v>488808000</v>
      </c>
      <c r="E31" s="79">
        <v>361453000</v>
      </c>
      <c r="F31" s="44">
        <v>347659746</v>
      </c>
      <c r="G31" s="44">
        <v>37066389</v>
      </c>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6"/>
      <c r="EA31" s="6"/>
    </row>
    <row r="32" spans="1:131" ht="66" x14ac:dyDescent="0.3">
      <c r="A32" s="63" t="s">
        <v>54</v>
      </c>
      <c r="B32" s="64" t="s">
        <v>55</v>
      </c>
      <c r="C32" s="44"/>
      <c r="D32" s="79"/>
      <c r="E32" s="79"/>
      <c r="F32" s="44">
        <v>335793</v>
      </c>
      <c r="G32" s="44">
        <v>30895</v>
      </c>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6"/>
      <c r="EA32" s="6"/>
    </row>
    <row r="33" spans="1:131" ht="27.75" customHeight="1" x14ac:dyDescent="0.3">
      <c r="A33" s="63" t="s">
        <v>56</v>
      </c>
      <c r="B33" s="34" t="s">
        <v>57</v>
      </c>
      <c r="C33" s="44"/>
      <c r="D33" s="79"/>
      <c r="E33" s="79"/>
      <c r="F33" s="44"/>
      <c r="G33" s="44"/>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6"/>
      <c r="EA33" s="6"/>
    </row>
    <row r="34" spans="1:131" x14ac:dyDescent="0.3">
      <c r="A34" s="63" t="s">
        <v>58</v>
      </c>
      <c r="B34" s="34" t="s">
        <v>59</v>
      </c>
      <c r="C34" s="44"/>
      <c r="D34" s="79"/>
      <c r="E34" s="79"/>
      <c r="F34" s="44">
        <v>6598742</v>
      </c>
      <c r="G34" s="44">
        <v>843225</v>
      </c>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6"/>
      <c r="EA34" s="6"/>
    </row>
    <row r="35" spans="1:131" x14ac:dyDescent="0.3">
      <c r="A35" s="63" t="s">
        <v>60</v>
      </c>
      <c r="B35" s="34" t="s">
        <v>61</v>
      </c>
      <c r="C35" s="44"/>
      <c r="D35" s="79"/>
      <c r="E35" s="79"/>
      <c r="F35" s="44"/>
      <c r="G35" s="44"/>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6"/>
      <c r="EA35" s="6"/>
    </row>
    <row r="36" spans="1:131" x14ac:dyDescent="0.3">
      <c r="A36" s="63" t="s">
        <v>62</v>
      </c>
      <c r="B36" s="34" t="s">
        <v>63</v>
      </c>
      <c r="C36" s="44"/>
      <c r="D36" s="79"/>
      <c r="E36" s="79"/>
      <c r="F36" s="44"/>
      <c r="G36" s="44"/>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6"/>
      <c r="EA36" s="6"/>
    </row>
    <row r="37" spans="1:131" ht="28.5" x14ac:dyDescent="0.3">
      <c r="A37" s="63" t="s">
        <v>64</v>
      </c>
      <c r="B37" s="66" t="s">
        <v>65</v>
      </c>
      <c r="C37" s="44"/>
      <c r="D37" s="79"/>
      <c r="E37" s="79"/>
      <c r="F37" s="44"/>
      <c r="G37" s="44"/>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6"/>
      <c r="EA37" s="6"/>
    </row>
    <row r="38" spans="1:131" ht="45" x14ac:dyDescent="0.3">
      <c r="A38" s="63" t="s">
        <v>66</v>
      </c>
      <c r="B38" s="34" t="s">
        <v>67</v>
      </c>
      <c r="C38" s="44"/>
      <c r="D38" s="79">
        <v>46000</v>
      </c>
      <c r="E38" s="79">
        <v>36000</v>
      </c>
      <c r="F38" s="44">
        <v>34945</v>
      </c>
      <c r="G38" s="44">
        <v>3315</v>
      </c>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6"/>
      <c r="EA38" s="6"/>
    </row>
    <row r="39" spans="1:131" ht="60" x14ac:dyDescent="0.3">
      <c r="A39" s="63" t="s">
        <v>68</v>
      </c>
      <c r="B39" s="34" t="s">
        <v>69</v>
      </c>
      <c r="C39" s="44"/>
      <c r="D39" s="79"/>
      <c r="E39" s="79"/>
      <c r="F39" s="44">
        <v>-42</v>
      </c>
      <c r="G39" s="44">
        <v>0</v>
      </c>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c r="BK39" s="33"/>
      <c r="BL39" s="33"/>
      <c r="BM39" s="33"/>
      <c r="BN39" s="33"/>
      <c r="BO39" s="33"/>
      <c r="BP39" s="33"/>
      <c r="BQ39" s="33"/>
      <c r="BR39" s="33"/>
      <c r="BS39" s="33"/>
      <c r="BT39" s="33"/>
      <c r="BU39" s="33"/>
      <c r="BV39" s="33"/>
      <c r="BW39" s="33"/>
      <c r="BX39" s="33"/>
      <c r="BY39" s="33"/>
      <c r="BZ39" s="33"/>
      <c r="CA39" s="33"/>
      <c r="CB39" s="33"/>
      <c r="CC39" s="33"/>
      <c r="CD39" s="33"/>
      <c r="CE39" s="33"/>
      <c r="CF39" s="33"/>
      <c r="CG39" s="33"/>
      <c r="CH39" s="33"/>
      <c r="CI39" s="33"/>
      <c r="CJ39" s="33"/>
      <c r="CK39" s="33"/>
      <c r="CL39" s="33"/>
      <c r="CM39" s="33"/>
      <c r="CN39" s="33"/>
      <c r="CO39" s="33"/>
      <c r="CP39" s="33"/>
      <c r="CQ39" s="33"/>
      <c r="CR39" s="33"/>
      <c r="CS39" s="33"/>
      <c r="CT39" s="33"/>
      <c r="CU39" s="33"/>
      <c r="CV39" s="33"/>
      <c r="CW39" s="33"/>
      <c r="CX39" s="33"/>
      <c r="CY39" s="33"/>
      <c r="CZ39" s="33"/>
      <c r="DA39" s="33"/>
      <c r="DB39" s="33"/>
      <c r="DC39" s="33"/>
      <c r="DD39" s="33"/>
      <c r="DE39" s="33"/>
      <c r="DF39" s="33"/>
      <c r="DG39" s="33"/>
      <c r="DH39" s="33"/>
      <c r="DI39" s="33"/>
      <c r="DJ39" s="33"/>
      <c r="DK39" s="33"/>
      <c r="DL39" s="33"/>
      <c r="DM39" s="33"/>
      <c r="DN39" s="33"/>
      <c r="DO39" s="33"/>
      <c r="DP39" s="33"/>
      <c r="DQ39" s="33"/>
      <c r="DR39" s="33"/>
      <c r="DS39" s="33"/>
      <c r="DT39" s="33"/>
      <c r="DU39" s="33"/>
      <c r="DV39" s="33"/>
      <c r="DW39" s="33"/>
      <c r="DX39" s="33"/>
      <c r="DY39" s="33"/>
      <c r="DZ39" s="6"/>
      <c r="EA39" s="6"/>
    </row>
    <row r="40" spans="1:131" ht="45" x14ac:dyDescent="0.3">
      <c r="A40" s="63" t="s">
        <v>70</v>
      </c>
      <c r="B40" s="34" t="s">
        <v>71</v>
      </c>
      <c r="C40" s="44"/>
      <c r="D40" s="79"/>
      <c r="E40" s="79"/>
      <c r="F40" s="44"/>
      <c r="G40" s="44"/>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c r="BK40" s="33"/>
      <c r="BL40" s="33"/>
      <c r="BM40" s="33"/>
      <c r="BN40" s="33"/>
      <c r="BO40" s="33"/>
      <c r="BP40" s="33"/>
      <c r="BQ40" s="33"/>
      <c r="BR40" s="33"/>
      <c r="BS40" s="33"/>
      <c r="BT40" s="33"/>
      <c r="BU40" s="33"/>
      <c r="BV40" s="33"/>
      <c r="BW40" s="33"/>
      <c r="BX40" s="33"/>
      <c r="BY40" s="33"/>
      <c r="BZ40" s="33"/>
      <c r="CA40" s="33"/>
      <c r="CB40" s="33"/>
      <c r="CC40" s="33"/>
      <c r="CD40" s="33"/>
      <c r="CE40" s="33"/>
      <c r="CF40" s="33"/>
      <c r="CG40" s="33"/>
      <c r="CH40" s="33"/>
      <c r="CI40" s="33"/>
      <c r="CJ40" s="33"/>
      <c r="CK40" s="33"/>
      <c r="CL40" s="33"/>
      <c r="CM40" s="33"/>
      <c r="CN40" s="33"/>
      <c r="CO40" s="33"/>
      <c r="CP40" s="33"/>
      <c r="CQ40" s="33"/>
      <c r="CR40" s="33"/>
      <c r="CS40" s="33"/>
      <c r="CT40" s="33"/>
      <c r="CU40" s="33"/>
      <c r="CV40" s="33"/>
      <c r="CW40" s="33"/>
      <c r="CX40" s="33"/>
      <c r="CY40" s="33"/>
      <c r="CZ40" s="33"/>
      <c r="DA40" s="33"/>
      <c r="DB40" s="33"/>
      <c r="DC40" s="33"/>
      <c r="DD40" s="33"/>
      <c r="DE40" s="33"/>
      <c r="DF40" s="33"/>
      <c r="DG40" s="33"/>
      <c r="DH40" s="33"/>
      <c r="DI40" s="33"/>
      <c r="DJ40" s="33"/>
      <c r="DK40" s="33"/>
      <c r="DL40" s="33"/>
      <c r="DM40" s="33"/>
      <c r="DN40" s="33"/>
      <c r="DO40" s="33"/>
      <c r="DP40" s="33"/>
      <c r="DQ40" s="33"/>
      <c r="DR40" s="33"/>
      <c r="DS40" s="33"/>
      <c r="DT40" s="33"/>
      <c r="DU40" s="33"/>
      <c r="DV40" s="33"/>
      <c r="DW40" s="33"/>
      <c r="DX40" s="33"/>
      <c r="DY40" s="33"/>
      <c r="DZ40" s="6"/>
      <c r="EA40" s="6"/>
    </row>
    <row r="41" spans="1:131" ht="60" x14ac:dyDescent="0.3">
      <c r="A41" s="63" t="s">
        <v>72</v>
      </c>
      <c r="B41" s="34" t="s">
        <v>73</v>
      </c>
      <c r="C41" s="44"/>
      <c r="D41" s="79"/>
      <c r="E41" s="79"/>
      <c r="F41" s="44"/>
      <c r="G41" s="44"/>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c r="BK41" s="33"/>
      <c r="BL41" s="33"/>
      <c r="BM41" s="33"/>
      <c r="BN41" s="33"/>
      <c r="BO41" s="33"/>
      <c r="BP41" s="33"/>
      <c r="BQ41" s="33"/>
      <c r="BR41" s="33"/>
      <c r="BS41" s="33"/>
      <c r="BT41" s="33"/>
      <c r="BU41" s="33"/>
      <c r="BV41" s="33"/>
      <c r="BW41" s="33"/>
      <c r="BX41" s="33"/>
      <c r="BY41" s="33"/>
      <c r="BZ41" s="33"/>
      <c r="CA41" s="33"/>
      <c r="CB41" s="33"/>
      <c r="CC41" s="33"/>
      <c r="CD41" s="33"/>
      <c r="CE41" s="33"/>
      <c r="CF41" s="33"/>
      <c r="CG41" s="33"/>
      <c r="CH41" s="33"/>
      <c r="CI41" s="33"/>
      <c r="CJ41" s="33"/>
      <c r="CK41" s="33"/>
      <c r="CL41" s="33"/>
      <c r="CM41" s="33"/>
      <c r="CN41" s="33"/>
      <c r="CO41" s="33"/>
      <c r="CP41" s="33"/>
      <c r="CQ41" s="33"/>
      <c r="CR41" s="33"/>
      <c r="CS41" s="33"/>
      <c r="CT41" s="33"/>
      <c r="CU41" s="33"/>
      <c r="CV41" s="33"/>
      <c r="CW41" s="33"/>
      <c r="CX41" s="33"/>
      <c r="CY41" s="33"/>
      <c r="CZ41" s="33"/>
      <c r="DA41" s="33"/>
      <c r="DB41" s="33"/>
      <c r="DC41" s="33"/>
      <c r="DD41" s="33"/>
      <c r="DE41" s="33"/>
      <c r="DF41" s="33"/>
      <c r="DG41" s="33"/>
      <c r="DH41" s="33"/>
      <c r="DI41" s="33"/>
      <c r="DJ41" s="33"/>
      <c r="DK41" s="33"/>
      <c r="DL41" s="33"/>
      <c r="DM41" s="33"/>
      <c r="DN41" s="33"/>
      <c r="DO41" s="33"/>
      <c r="DP41" s="33"/>
      <c r="DQ41" s="33"/>
      <c r="DR41" s="33"/>
      <c r="DS41" s="33"/>
      <c r="DT41" s="33"/>
      <c r="DU41" s="33"/>
      <c r="DV41" s="33"/>
      <c r="DW41" s="33"/>
      <c r="DX41" s="33"/>
      <c r="DY41" s="33"/>
      <c r="DZ41" s="6"/>
      <c r="EA41" s="6"/>
    </row>
    <row r="42" spans="1:131" ht="60" x14ac:dyDescent="0.3">
      <c r="A42" s="63" t="s">
        <v>74</v>
      </c>
      <c r="B42" s="34" t="s">
        <v>75</v>
      </c>
      <c r="C42" s="44"/>
      <c r="D42" s="79"/>
      <c r="E42" s="79"/>
      <c r="F42" s="44"/>
      <c r="G42" s="44"/>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3"/>
      <c r="CN42" s="33"/>
      <c r="CO42" s="33"/>
      <c r="CP42" s="33"/>
      <c r="CQ42" s="33"/>
      <c r="CR42" s="33"/>
      <c r="CS42" s="33"/>
      <c r="CT42" s="33"/>
      <c r="CU42" s="33"/>
      <c r="CV42" s="33"/>
      <c r="CW42" s="33"/>
      <c r="CX42" s="33"/>
      <c r="CY42" s="33"/>
      <c r="CZ42" s="33"/>
      <c r="DA42" s="33"/>
      <c r="DB42" s="33"/>
      <c r="DC42" s="33"/>
      <c r="DD42" s="33"/>
      <c r="DE42" s="33"/>
      <c r="DF42" s="33"/>
      <c r="DG42" s="33"/>
      <c r="DH42" s="33"/>
      <c r="DI42" s="33"/>
      <c r="DJ42" s="33"/>
      <c r="DK42" s="33"/>
      <c r="DL42" s="33"/>
      <c r="DM42" s="33"/>
      <c r="DN42" s="33"/>
      <c r="DO42" s="33"/>
      <c r="DP42" s="33"/>
      <c r="DQ42" s="33"/>
      <c r="DR42" s="33"/>
      <c r="DS42" s="33"/>
      <c r="DT42" s="33"/>
      <c r="DU42" s="33"/>
      <c r="DV42" s="33"/>
      <c r="DW42" s="33"/>
      <c r="DX42" s="33"/>
      <c r="DY42" s="33"/>
      <c r="DZ42" s="6"/>
      <c r="EA42" s="6"/>
    </row>
    <row r="43" spans="1:131" ht="45" x14ac:dyDescent="0.3">
      <c r="A43" s="63" t="s">
        <v>76</v>
      </c>
      <c r="B43" s="34" t="s">
        <v>77</v>
      </c>
      <c r="C43" s="44"/>
      <c r="D43" s="79"/>
      <c r="E43" s="79"/>
      <c r="F43" s="44"/>
      <c r="G43" s="44"/>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c r="BK43" s="33"/>
      <c r="BL43" s="33"/>
      <c r="BM43" s="33"/>
      <c r="BN43" s="33"/>
      <c r="BO43" s="33"/>
      <c r="BP43" s="33"/>
      <c r="BQ43" s="33"/>
      <c r="BR43" s="33"/>
      <c r="BS43" s="33"/>
      <c r="BT43" s="33"/>
      <c r="BU43" s="33"/>
      <c r="BV43" s="33"/>
      <c r="BW43" s="33"/>
      <c r="BX43" s="33"/>
      <c r="BY43" s="33"/>
      <c r="BZ43" s="33"/>
      <c r="CA43" s="33"/>
      <c r="CB43" s="33"/>
      <c r="CC43" s="33"/>
      <c r="CD43" s="33"/>
      <c r="CE43" s="33"/>
      <c r="CF43" s="33"/>
      <c r="CG43" s="33"/>
      <c r="CH43" s="33"/>
      <c r="CI43" s="33"/>
      <c r="CJ43" s="33"/>
      <c r="CK43" s="33"/>
      <c r="CL43" s="33"/>
      <c r="CM43" s="33"/>
      <c r="CN43" s="33"/>
      <c r="CO43" s="33"/>
      <c r="CP43" s="33"/>
      <c r="CQ43" s="33"/>
      <c r="CR43" s="33"/>
      <c r="CS43" s="33"/>
      <c r="CT43" s="33"/>
      <c r="CU43" s="33"/>
      <c r="CV43" s="33"/>
      <c r="CW43" s="33"/>
      <c r="CX43" s="33"/>
      <c r="CY43" s="33"/>
      <c r="CZ43" s="33"/>
      <c r="DA43" s="33"/>
      <c r="DB43" s="33"/>
      <c r="DC43" s="33"/>
      <c r="DD43" s="33"/>
      <c r="DE43" s="33"/>
      <c r="DF43" s="33"/>
      <c r="DG43" s="33"/>
      <c r="DH43" s="33"/>
      <c r="DI43" s="33"/>
      <c r="DJ43" s="33"/>
      <c r="DK43" s="33"/>
      <c r="DL43" s="33"/>
      <c r="DM43" s="33"/>
      <c r="DN43" s="33"/>
      <c r="DO43" s="33"/>
      <c r="DP43" s="33"/>
      <c r="DQ43" s="33"/>
      <c r="DR43" s="33"/>
      <c r="DS43" s="33"/>
      <c r="DT43" s="33"/>
      <c r="DU43" s="33"/>
      <c r="DV43" s="33"/>
      <c r="DW43" s="33"/>
      <c r="DX43" s="33"/>
      <c r="DY43" s="33"/>
      <c r="DZ43" s="6"/>
      <c r="EA43" s="6"/>
    </row>
    <row r="44" spans="1:131" ht="45" x14ac:dyDescent="0.3">
      <c r="A44" s="63" t="s">
        <v>78</v>
      </c>
      <c r="B44" s="34" t="s">
        <v>79</v>
      </c>
      <c r="C44" s="44"/>
      <c r="D44" s="79">
        <v>118000</v>
      </c>
      <c r="E44" s="79">
        <v>118000</v>
      </c>
      <c r="F44" s="44">
        <v>48440</v>
      </c>
      <c r="G44" s="44">
        <v>114</v>
      </c>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c r="AQ44" s="33"/>
      <c r="AR44" s="33"/>
      <c r="AS44" s="33"/>
      <c r="AT44" s="33"/>
      <c r="AU44" s="33"/>
      <c r="AV44" s="33"/>
      <c r="AW44" s="33"/>
      <c r="AX44" s="33"/>
      <c r="AY44" s="33"/>
      <c r="AZ44" s="33"/>
      <c r="BA44" s="33"/>
      <c r="BB44" s="33"/>
      <c r="BC44" s="33"/>
      <c r="BD44" s="33"/>
      <c r="BE44" s="33"/>
      <c r="BF44" s="33"/>
      <c r="BG44" s="33"/>
      <c r="BH44" s="33"/>
      <c r="BI44" s="33"/>
      <c r="BJ44" s="33"/>
      <c r="BK44" s="33"/>
      <c r="BL44" s="33"/>
      <c r="BM44" s="33"/>
      <c r="BN44" s="33"/>
      <c r="BO44" s="33"/>
      <c r="BP44" s="33"/>
      <c r="BQ44" s="33"/>
      <c r="BR44" s="33"/>
      <c r="BS44" s="33"/>
      <c r="BT44" s="33"/>
      <c r="BU44" s="33"/>
      <c r="BV44" s="33"/>
      <c r="BW44" s="33"/>
      <c r="BX44" s="33"/>
      <c r="BY44" s="33"/>
      <c r="BZ44" s="33"/>
      <c r="CA44" s="33"/>
      <c r="CB44" s="33"/>
      <c r="CC44" s="33"/>
      <c r="CD44" s="33"/>
      <c r="CE44" s="33"/>
      <c r="CF44" s="33"/>
      <c r="CG44" s="33"/>
      <c r="CH44" s="33"/>
      <c r="CI44" s="33"/>
      <c r="CJ44" s="33"/>
      <c r="CK44" s="33"/>
      <c r="CL44" s="33"/>
      <c r="CM44" s="33"/>
      <c r="CN44" s="33"/>
      <c r="CO44" s="33"/>
      <c r="CP44" s="33"/>
      <c r="CQ44" s="33"/>
      <c r="CR44" s="33"/>
      <c r="CS44" s="33"/>
      <c r="CT44" s="33"/>
      <c r="CU44" s="33"/>
      <c r="CV44" s="33"/>
      <c r="CW44" s="33"/>
      <c r="CX44" s="33"/>
      <c r="CY44" s="33"/>
      <c r="CZ44" s="33"/>
      <c r="DA44" s="33"/>
      <c r="DB44" s="33"/>
      <c r="DC44" s="33"/>
      <c r="DD44" s="33"/>
      <c r="DE44" s="33"/>
      <c r="DF44" s="33"/>
      <c r="DG44" s="33"/>
      <c r="DH44" s="33"/>
      <c r="DI44" s="33"/>
      <c r="DJ44" s="33"/>
      <c r="DK44" s="33"/>
      <c r="DL44" s="33"/>
      <c r="DM44" s="33"/>
      <c r="DN44" s="33"/>
      <c r="DO44" s="33"/>
      <c r="DP44" s="33"/>
      <c r="DQ44" s="33"/>
      <c r="DR44" s="33"/>
      <c r="DS44" s="33"/>
      <c r="DT44" s="33"/>
      <c r="DU44" s="33"/>
      <c r="DV44" s="33"/>
      <c r="DW44" s="33"/>
      <c r="DX44" s="33"/>
      <c r="DY44" s="33"/>
      <c r="DZ44" s="6"/>
      <c r="EA44" s="6"/>
    </row>
    <row r="45" spans="1:131" ht="30" customHeight="1" x14ac:dyDescent="0.3">
      <c r="A45" s="63" t="s">
        <v>80</v>
      </c>
      <c r="B45" s="34" t="s">
        <v>81</v>
      </c>
      <c r="C45" s="44"/>
      <c r="D45" s="79"/>
      <c r="E45" s="79"/>
      <c r="F45" s="44">
        <v>3318</v>
      </c>
      <c r="G45" s="44">
        <v>626</v>
      </c>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c r="BE45" s="33"/>
      <c r="BF45" s="33"/>
      <c r="BG45" s="33"/>
      <c r="BH45" s="33"/>
      <c r="BI45" s="33"/>
      <c r="BJ45" s="33"/>
      <c r="BK45" s="33"/>
      <c r="BL45" s="33"/>
      <c r="BM45" s="33"/>
      <c r="BN45" s="33"/>
      <c r="BO45" s="33"/>
      <c r="BP45" s="33"/>
      <c r="BQ45" s="33"/>
      <c r="BR45" s="33"/>
      <c r="BS45" s="33"/>
      <c r="BT45" s="33"/>
      <c r="BU45" s="33"/>
      <c r="BV45" s="33"/>
      <c r="BW45" s="33"/>
      <c r="BX45" s="33"/>
      <c r="BY45" s="33"/>
      <c r="BZ45" s="33"/>
      <c r="CA45" s="33"/>
      <c r="CB45" s="33"/>
      <c r="CC45" s="33"/>
      <c r="CD45" s="33"/>
      <c r="CE45" s="33"/>
      <c r="CF45" s="33"/>
      <c r="CG45" s="33"/>
      <c r="CH45" s="33"/>
      <c r="CI45" s="33"/>
      <c r="CJ45" s="33"/>
      <c r="CK45" s="33"/>
      <c r="CL45" s="33"/>
      <c r="CM45" s="33"/>
      <c r="CN45" s="33"/>
      <c r="CO45" s="33"/>
      <c r="CP45" s="33"/>
      <c r="CQ45" s="33"/>
      <c r="CR45" s="33"/>
      <c r="CS45" s="33"/>
      <c r="CT45" s="33"/>
      <c r="CU45" s="33"/>
      <c r="CV45" s="33"/>
      <c r="CW45" s="33"/>
      <c r="CX45" s="33"/>
      <c r="CY45" s="33"/>
      <c r="CZ45" s="33"/>
      <c r="DA45" s="33"/>
      <c r="DB45" s="33"/>
      <c r="DC45" s="33"/>
      <c r="DD45" s="33"/>
      <c r="DE45" s="33"/>
      <c r="DF45" s="33"/>
      <c r="DG45" s="33"/>
      <c r="DH45" s="33"/>
      <c r="DI45" s="33"/>
      <c r="DJ45" s="33"/>
      <c r="DK45" s="33"/>
      <c r="DL45" s="33"/>
      <c r="DM45" s="33"/>
      <c r="DN45" s="33"/>
      <c r="DO45" s="33"/>
      <c r="DP45" s="33"/>
      <c r="DQ45" s="33"/>
      <c r="DR45" s="33"/>
      <c r="DS45" s="33"/>
      <c r="DT45" s="33"/>
      <c r="DU45" s="33"/>
      <c r="DV45" s="33"/>
      <c r="DW45" s="33"/>
      <c r="DX45" s="33"/>
      <c r="DY45" s="33"/>
      <c r="DZ45" s="6"/>
      <c r="EA45" s="6"/>
    </row>
    <row r="46" spans="1:131" x14ac:dyDescent="0.3">
      <c r="A46" s="63" t="s">
        <v>82</v>
      </c>
      <c r="B46" s="34" t="s">
        <v>83</v>
      </c>
      <c r="C46" s="44"/>
      <c r="D46" s="79">
        <v>1917000</v>
      </c>
      <c r="E46" s="79">
        <v>1436000</v>
      </c>
      <c r="F46" s="44">
        <v>1079444</v>
      </c>
      <c r="G46" s="44">
        <v>17969</v>
      </c>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c r="AQ46" s="33"/>
      <c r="AR46" s="33"/>
      <c r="AS46" s="33"/>
      <c r="AT46" s="33"/>
      <c r="AU46" s="33"/>
      <c r="AV46" s="33"/>
      <c r="AW46" s="33"/>
      <c r="AX46" s="33"/>
      <c r="AY46" s="33"/>
      <c r="AZ46" s="33"/>
      <c r="BA46" s="33"/>
      <c r="BB46" s="33"/>
      <c r="BC46" s="33"/>
      <c r="BD46" s="33"/>
      <c r="BE46" s="33"/>
      <c r="BF46" s="33"/>
      <c r="BG46" s="33"/>
      <c r="BH46" s="33"/>
      <c r="BI46" s="33"/>
      <c r="BJ46" s="33"/>
      <c r="BK46" s="33"/>
      <c r="BL46" s="33"/>
      <c r="BM46" s="33"/>
      <c r="BN46" s="33"/>
      <c r="BO46" s="33"/>
      <c r="BP46" s="33"/>
      <c r="BQ46" s="33"/>
      <c r="BR46" s="33"/>
      <c r="BS46" s="33"/>
      <c r="BT46" s="33"/>
      <c r="BU46" s="33"/>
      <c r="BV46" s="33"/>
      <c r="BW46" s="33"/>
      <c r="BX46" s="33"/>
      <c r="BY46" s="33"/>
      <c r="BZ46" s="33"/>
      <c r="CA46" s="33"/>
      <c r="CB46" s="33"/>
      <c r="CC46" s="33"/>
      <c r="CD46" s="33"/>
      <c r="CE46" s="33"/>
      <c r="CF46" s="33"/>
      <c r="CG46" s="33"/>
      <c r="CH46" s="33"/>
      <c r="CI46" s="33"/>
      <c r="CJ46" s="33"/>
      <c r="CK46" s="33"/>
      <c r="CL46" s="33"/>
      <c r="CM46" s="33"/>
      <c r="CN46" s="33"/>
      <c r="CO46" s="33"/>
      <c r="CP46" s="33"/>
      <c r="CQ46" s="33"/>
      <c r="CR46" s="33"/>
      <c r="CS46" s="33"/>
      <c r="CT46" s="33"/>
      <c r="CU46" s="33"/>
      <c r="CV46" s="33"/>
      <c r="CW46" s="33"/>
      <c r="CX46" s="33"/>
      <c r="CY46" s="33"/>
      <c r="CZ46" s="33"/>
      <c r="DA46" s="33"/>
      <c r="DB46" s="33"/>
      <c r="DC46" s="33"/>
      <c r="DD46" s="33"/>
      <c r="DE46" s="33"/>
      <c r="DF46" s="33"/>
      <c r="DG46" s="33"/>
      <c r="DH46" s="33"/>
      <c r="DI46" s="33"/>
      <c r="DJ46" s="33"/>
      <c r="DK46" s="33"/>
      <c r="DL46" s="33"/>
      <c r="DM46" s="33"/>
      <c r="DN46" s="33"/>
      <c r="DO46" s="33"/>
      <c r="DP46" s="33"/>
      <c r="DQ46" s="33"/>
      <c r="DR46" s="33"/>
      <c r="DS46" s="33"/>
      <c r="DT46" s="33"/>
      <c r="DU46" s="33"/>
      <c r="DV46" s="33"/>
      <c r="DW46" s="33"/>
      <c r="DX46" s="33"/>
      <c r="DY46" s="33"/>
      <c r="DZ46" s="6"/>
      <c r="EA46" s="6"/>
    </row>
    <row r="47" spans="1:131" x14ac:dyDescent="0.3">
      <c r="A47" s="63" t="s">
        <v>84</v>
      </c>
      <c r="B47" s="34" t="s">
        <v>85</v>
      </c>
      <c r="C47" s="44"/>
      <c r="D47" s="79">
        <v>101000</v>
      </c>
      <c r="E47" s="79">
        <v>77000</v>
      </c>
      <c r="F47" s="44">
        <v>75360</v>
      </c>
      <c r="G47" s="44">
        <v>5758</v>
      </c>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c r="AQ47" s="33"/>
      <c r="AR47" s="33"/>
      <c r="AS47" s="33"/>
      <c r="AT47" s="33"/>
      <c r="AU47" s="33"/>
      <c r="AV47" s="33"/>
      <c r="AW47" s="33"/>
      <c r="AX47" s="33"/>
      <c r="AY47" s="33"/>
      <c r="AZ47" s="33"/>
      <c r="BA47" s="33"/>
      <c r="BB47" s="33"/>
      <c r="BC47" s="33"/>
      <c r="BD47" s="33"/>
      <c r="BE47" s="33"/>
      <c r="BF47" s="33"/>
      <c r="BG47" s="33"/>
      <c r="BH47" s="33"/>
      <c r="BI47" s="33"/>
      <c r="BJ47" s="33"/>
      <c r="BK47" s="33"/>
      <c r="BL47" s="33"/>
      <c r="BM47" s="33"/>
      <c r="BN47" s="33"/>
      <c r="BO47" s="33"/>
      <c r="BP47" s="33"/>
      <c r="BQ47" s="33"/>
      <c r="BR47" s="33"/>
      <c r="BS47" s="33"/>
      <c r="BT47" s="33"/>
      <c r="BU47" s="33"/>
      <c r="BV47" s="33"/>
      <c r="BW47" s="33"/>
      <c r="BX47" s="33"/>
      <c r="BY47" s="33"/>
      <c r="BZ47" s="33"/>
      <c r="CA47" s="33"/>
      <c r="CB47" s="33"/>
      <c r="CC47" s="33"/>
      <c r="CD47" s="33"/>
      <c r="CE47" s="33"/>
      <c r="CF47" s="33"/>
      <c r="CG47" s="33"/>
      <c r="CH47" s="33"/>
      <c r="CI47" s="33"/>
      <c r="CJ47" s="33"/>
      <c r="CK47" s="33"/>
      <c r="CL47" s="33"/>
      <c r="CM47" s="33"/>
      <c r="CN47" s="33"/>
      <c r="CO47" s="33"/>
      <c r="CP47" s="33"/>
      <c r="CQ47" s="33"/>
      <c r="CR47" s="33"/>
      <c r="CS47" s="33"/>
      <c r="CT47" s="33"/>
      <c r="CU47" s="33"/>
      <c r="CV47" s="33"/>
      <c r="CW47" s="33"/>
      <c r="CX47" s="33"/>
      <c r="CY47" s="33"/>
      <c r="CZ47" s="33"/>
      <c r="DA47" s="33"/>
      <c r="DB47" s="33"/>
      <c r="DC47" s="33"/>
      <c r="DD47" s="33"/>
      <c r="DE47" s="33"/>
      <c r="DF47" s="33"/>
      <c r="DG47" s="33"/>
      <c r="DH47" s="33"/>
      <c r="DI47" s="33"/>
      <c r="DJ47" s="33"/>
      <c r="DK47" s="33"/>
      <c r="DL47" s="33"/>
      <c r="DM47" s="33"/>
      <c r="DN47" s="33"/>
      <c r="DO47" s="33"/>
      <c r="DP47" s="33"/>
      <c r="DQ47" s="33"/>
      <c r="DR47" s="33"/>
      <c r="DS47" s="33"/>
      <c r="DT47" s="33"/>
      <c r="DU47" s="33"/>
      <c r="DV47" s="33"/>
      <c r="DW47" s="33"/>
      <c r="DX47" s="33"/>
      <c r="DY47" s="33"/>
      <c r="DZ47" s="6"/>
      <c r="EA47" s="6"/>
    </row>
    <row r="48" spans="1:131" ht="45" x14ac:dyDescent="0.3">
      <c r="A48" s="67" t="s">
        <v>86</v>
      </c>
      <c r="B48" s="68" t="s">
        <v>87</v>
      </c>
      <c r="C48" s="44"/>
      <c r="D48" s="79"/>
      <c r="E48" s="79"/>
      <c r="F48" s="44"/>
      <c r="G48" s="44"/>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c r="BM48" s="33"/>
      <c r="BN48" s="33"/>
      <c r="BO48" s="33"/>
      <c r="BP48" s="33"/>
      <c r="BQ48" s="33"/>
      <c r="BR48" s="33"/>
      <c r="BS48" s="33"/>
      <c r="BT48" s="33"/>
      <c r="BU48" s="33"/>
      <c r="BV48" s="33"/>
      <c r="BW48" s="33"/>
      <c r="BX48" s="33"/>
      <c r="BY48" s="33"/>
      <c r="BZ48" s="33"/>
      <c r="CA48" s="33"/>
      <c r="CB48" s="33"/>
      <c r="CC48" s="33"/>
      <c r="CD48" s="33"/>
      <c r="CE48" s="33"/>
      <c r="CF48" s="33"/>
      <c r="CG48" s="33"/>
      <c r="CH48" s="33"/>
      <c r="CI48" s="33"/>
      <c r="CJ48" s="33"/>
      <c r="CK48" s="33"/>
      <c r="CL48" s="33"/>
      <c r="CM48" s="33"/>
      <c r="CN48" s="33"/>
      <c r="CO48" s="33"/>
      <c r="CP48" s="33"/>
      <c r="CQ48" s="33"/>
      <c r="CR48" s="33"/>
      <c r="CS48" s="33"/>
      <c r="CT48" s="33"/>
      <c r="CU48" s="33"/>
      <c r="CV48" s="33"/>
      <c r="CW48" s="33"/>
      <c r="CX48" s="33"/>
      <c r="CY48" s="33"/>
      <c r="CZ48" s="33"/>
      <c r="DA48" s="33"/>
      <c r="DB48" s="33"/>
      <c r="DC48" s="33"/>
      <c r="DD48" s="33"/>
      <c r="DE48" s="33"/>
      <c r="DF48" s="33"/>
      <c r="DG48" s="33"/>
      <c r="DH48" s="33"/>
      <c r="DI48" s="33"/>
      <c r="DJ48" s="33"/>
      <c r="DK48" s="33"/>
      <c r="DL48" s="33"/>
      <c r="DM48" s="33"/>
      <c r="DN48" s="33"/>
      <c r="DO48" s="33"/>
      <c r="DP48" s="33"/>
      <c r="DQ48" s="33"/>
      <c r="DR48" s="33"/>
      <c r="DS48" s="33"/>
      <c r="DT48" s="33"/>
      <c r="DU48" s="33"/>
      <c r="DV48" s="33"/>
      <c r="DW48" s="33"/>
      <c r="DX48" s="33"/>
      <c r="DY48" s="33"/>
      <c r="DZ48" s="6"/>
      <c r="EA48" s="6"/>
    </row>
    <row r="49" spans="1:131" x14ac:dyDescent="0.3">
      <c r="A49" s="67" t="s">
        <v>88</v>
      </c>
      <c r="B49" s="68" t="s">
        <v>89</v>
      </c>
      <c r="C49" s="44"/>
      <c r="D49" s="79"/>
      <c r="E49" s="79"/>
      <c r="F49" s="44"/>
      <c r="G49" s="44"/>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c r="AQ49" s="33"/>
      <c r="AR49" s="33"/>
      <c r="AS49" s="33"/>
      <c r="AT49" s="33"/>
      <c r="AU49" s="33"/>
      <c r="AV49" s="33"/>
      <c r="AW49" s="33"/>
      <c r="AX49" s="33"/>
      <c r="AY49" s="33"/>
      <c r="AZ49" s="33"/>
      <c r="BA49" s="33"/>
      <c r="BB49" s="33"/>
      <c r="BC49" s="33"/>
      <c r="BD49" s="33"/>
      <c r="BE49" s="33"/>
      <c r="BF49" s="33"/>
      <c r="BG49" s="33"/>
      <c r="BH49" s="33"/>
      <c r="BI49" s="33"/>
      <c r="BJ49" s="33"/>
      <c r="BK49" s="33"/>
      <c r="BL49" s="33"/>
      <c r="BM49" s="33"/>
      <c r="BN49" s="33"/>
      <c r="BO49" s="33"/>
      <c r="BP49" s="33"/>
      <c r="BQ49" s="33"/>
      <c r="BR49" s="33"/>
      <c r="BS49" s="33"/>
      <c r="BT49" s="33"/>
      <c r="BU49" s="33"/>
      <c r="BV49" s="33"/>
      <c r="BW49" s="33"/>
      <c r="BX49" s="33"/>
      <c r="BY49" s="33"/>
      <c r="BZ49" s="33"/>
      <c r="CA49" s="33"/>
      <c r="CB49" s="33"/>
      <c r="CC49" s="33"/>
      <c r="CD49" s="33"/>
      <c r="CE49" s="33"/>
      <c r="CF49" s="33"/>
      <c r="CG49" s="33"/>
      <c r="CH49" s="33"/>
      <c r="CI49" s="33"/>
      <c r="CJ49" s="33"/>
      <c r="CK49" s="33"/>
      <c r="CL49" s="33"/>
      <c r="CM49" s="33"/>
      <c r="CN49" s="33"/>
      <c r="CO49" s="33"/>
      <c r="CP49" s="33"/>
      <c r="CQ49" s="33"/>
      <c r="CR49" s="33"/>
      <c r="CS49" s="33"/>
      <c r="CT49" s="33"/>
      <c r="CU49" s="33"/>
      <c r="CV49" s="33"/>
      <c r="CW49" s="33"/>
      <c r="CX49" s="33"/>
      <c r="CY49" s="33"/>
      <c r="CZ49" s="33"/>
      <c r="DA49" s="33"/>
      <c r="DB49" s="33"/>
      <c r="DC49" s="33"/>
      <c r="DD49" s="33"/>
      <c r="DE49" s="33"/>
      <c r="DF49" s="33"/>
      <c r="DG49" s="33"/>
      <c r="DH49" s="33"/>
      <c r="DI49" s="33"/>
      <c r="DJ49" s="33"/>
      <c r="DK49" s="33"/>
      <c r="DL49" s="33"/>
      <c r="DM49" s="33"/>
      <c r="DN49" s="33"/>
      <c r="DO49" s="33"/>
      <c r="DP49" s="33"/>
      <c r="DQ49" s="33"/>
      <c r="DR49" s="33"/>
      <c r="DS49" s="33"/>
      <c r="DT49" s="33"/>
      <c r="DU49" s="33"/>
      <c r="DV49" s="33"/>
      <c r="DW49" s="33"/>
      <c r="DX49" s="33"/>
      <c r="DY49" s="33"/>
      <c r="DZ49" s="6"/>
      <c r="EA49" s="6"/>
    </row>
    <row r="50" spans="1:131" ht="45" x14ac:dyDescent="0.3">
      <c r="A50" s="67" t="s">
        <v>90</v>
      </c>
      <c r="B50" s="68" t="s">
        <v>91</v>
      </c>
      <c r="C50" s="44"/>
      <c r="D50" s="79">
        <v>549000</v>
      </c>
      <c r="E50" s="79">
        <v>343000</v>
      </c>
      <c r="F50" s="44">
        <v>343277</v>
      </c>
      <c r="G50" s="44">
        <v>698</v>
      </c>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c r="BS50" s="33"/>
      <c r="BT50" s="33"/>
      <c r="BU50" s="33"/>
      <c r="BV50" s="33"/>
      <c r="BW50" s="33"/>
      <c r="BX50" s="33"/>
      <c r="BY50" s="33"/>
      <c r="BZ50" s="33"/>
      <c r="CA50" s="33"/>
      <c r="CB50" s="33"/>
      <c r="CC50" s="33"/>
      <c r="CD50" s="33"/>
      <c r="CE50" s="33"/>
      <c r="CF50" s="33"/>
      <c r="CG50" s="33"/>
      <c r="CH50" s="33"/>
      <c r="CI50" s="33"/>
      <c r="CJ50" s="33"/>
      <c r="CK50" s="33"/>
      <c r="CL50" s="33"/>
      <c r="CM50" s="33"/>
      <c r="CN50" s="33"/>
      <c r="CO50" s="33"/>
      <c r="CP50" s="33"/>
      <c r="CQ50" s="33"/>
      <c r="CR50" s="33"/>
      <c r="CS50" s="33"/>
      <c r="CT50" s="33"/>
      <c r="CU50" s="33"/>
      <c r="CV50" s="33"/>
      <c r="CW50" s="33"/>
      <c r="CX50" s="33"/>
      <c r="CY50" s="33"/>
      <c r="CZ50" s="33"/>
      <c r="DA50" s="33"/>
      <c r="DB50" s="33"/>
      <c r="DC50" s="33"/>
      <c r="DD50" s="33"/>
      <c r="DE50" s="33"/>
      <c r="DF50" s="33"/>
      <c r="DG50" s="33"/>
      <c r="DH50" s="33"/>
      <c r="DI50" s="33"/>
      <c r="DJ50" s="33"/>
      <c r="DK50" s="33"/>
      <c r="DL50" s="33"/>
      <c r="DM50" s="33"/>
      <c r="DN50" s="33"/>
      <c r="DO50" s="33"/>
      <c r="DP50" s="33"/>
      <c r="DQ50" s="33"/>
      <c r="DR50" s="33"/>
      <c r="DS50" s="33"/>
      <c r="DT50" s="33"/>
      <c r="DU50" s="33"/>
      <c r="DV50" s="33"/>
      <c r="DW50" s="33"/>
      <c r="DX50" s="33"/>
      <c r="DY50" s="33"/>
      <c r="DZ50" s="6"/>
      <c r="EA50" s="6"/>
    </row>
    <row r="51" spans="1:131" ht="30" x14ac:dyDescent="0.3">
      <c r="A51" s="67" t="s">
        <v>92</v>
      </c>
      <c r="B51" s="68" t="s">
        <v>93</v>
      </c>
      <c r="C51" s="44"/>
      <c r="D51" s="79">
        <v>16447000</v>
      </c>
      <c r="E51" s="79">
        <v>15091000</v>
      </c>
      <c r="F51" s="44">
        <v>13925903</v>
      </c>
      <c r="G51" s="44">
        <v>816881</v>
      </c>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c r="AQ51" s="33"/>
      <c r="AR51" s="33"/>
      <c r="AS51" s="33"/>
      <c r="AT51" s="33"/>
      <c r="AU51" s="33"/>
      <c r="AV51" s="33"/>
      <c r="AW51" s="33"/>
      <c r="AX51" s="33"/>
      <c r="AY51" s="33"/>
      <c r="AZ51" s="33"/>
      <c r="BA51" s="33"/>
      <c r="BB51" s="33"/>
      <c r="BC51" s="33"/>
      <c r="BD51" s="33"/>
      <c r="BE51" s="33"/>
      <c r="BF51" s="33"/>
      <c r="BG51" s="33"/>
      <c r="BH51" s="33"/>
      <c r="BI51" s="33"/>
      <c r="BJ51" s="33"/>
      <c r="BK51" s="33"/>
      <c r="BL51" s="33"/>
      <c r="BM51" s="33"/>
      <c r="BN51" s="33"/>
      <c r="BO51" s="33"/>
      <c r="BP51" s="33"/>
      <c r="BQ51" s="33"/>
      <c r="BR51" s="33"/>
      <c r="BS51" s="33"/>
      <c r="BT51" s="33"/>
      <c r="BU51" s="33"/>
      <c r="BV51" s="33"/>
      <c r="BW51" s="33"/>
      <c r="BX51" s="33"/>
      <c r="BY51" s="33"/>
      <c r="BZ51" s="33"/>
      <c r="CA51" s="33"/>
      <c r="CB51" s="33"/>
      <c r="CC51" s="33"/>
      <c r="CD51" s="33"/>
      <c r="CE51" s="33"/>
      <c r="CF51" s="33"/>
      <c r="CG51" s="33"/>
      <c r="CH51" s="33"/>
      <c r="CI51" s="33"/>
      <c r="CJ51" s="33"/>
      <c r="CK51" s="33"/>
      <c r="CL51" s="33"/>
      <c r="CM51" s="33"/>
      <c r="CN51" s="33"/>
      <c r="CO51" s="33"/>
      <c r="CP51" s="33"/>
      <c r="CQ51" s="33"/>
      <c r="CR51" s="33"/>
      <c r="CS51" s="33"/>
      <c r="CT51" s="33"/>
      <c r="CU51" s="33"/>
      <c r="CV51" s="33"/>
      <c r="CW51" s="33"/>
      <c r="CX51" s="33"/>
      <c r="CY51" s="33"/>
      <c r="CZ51" s="33"/>
      <c r="DA51" s="33"/>
      <c r="DB51" s="33"/>
      <c r="DC51" s="33"/>
      <c r="DD51" s="33"/>
      <c r="DE51" s="33"/>
      <c r="DF51" s="33"/>
      <c r="DG51" s="33"/>
      <c r="DH51" s="33"/>
      <c r="DI51" s="33"/>
      <c r="DJ51" s="33"/>
      <c r="DK51" s="33"/>
      <c r="DL51" s="33"/>
      <c r="DM51" s="33"/>
      <c r="DN51" s="33"/>
      <c r="DO51" s="33"/>
      <c r="DP51" s="33"/>
      <c r="DQ51" s="33"/>
      <c r="DR51" s="33"/>
      <c r="DS51" s="33"/>
      <c r="DT51" s="33"/>
      <c r="DU51" s="33"/>
      <c r="DV51" s="33"/>
      <c r="DW51" s="33"/>
      <c r="DX51" s="33"/>
      <c r="DY51" s="33"/>
      <c r="DZ51" s="6"/>
      <c r="EA51" s="6"/>
    </row>
    <row r="52" spans="1:131" x14ac:dyDescent="0.3">
      <c r="A52" s="63" t="s">
        <v>94</v>
      </c>
      <c r="B52" s="34" t="s">
        <v>95</v>
      </c>
      <c r="C52" s="44"/>
      <c r="D52" s="79"/>
      <c r="E52" s="79"/>
      <c r="F52" s="44"/>
      <c r="G52" s="44"/>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c r="AQ52" s="33"/>
      <c r="AR52" s="33"/>
      <c r="AS52" s="33"/>
      <c r="AT52" s="33"/>
      <c r="AU52" s="33"/>
      <c r="AV52" s="33"/>
      <c r="AW52" s="33"/>
      <c r="AX52" s="33"/>
      <c r="AY52" s="33"/>
      <c r="AZ52" s="33"/>
      <c r="BA52" s="33"/>
      <c r="BB52" s="33"/>
      <c r="BC52" s="33"/>
      <c r="BD52" s="33"/>
      <c r="BE52" s="33"/>
      <c r="BF52" s="33"/>
      <c r="BG52" s="33"/>
      <c r="BH52" s="33"/>
      <c r="BI52" s="33"/>
      <c r="BJ52" s="33"/>
      <c r="BK52" s="33"/>
      <c r="BL52" s="33"/>
      <c r="BM52" s="33"/>
      <c r="BN52" s="33"/>
      <c r="BO52" s="33"/>
      <c r="BP52" s="33"/>
      <c r="BQ52" s="33"/>
      <c r="BR52" s="33"/>
      <c r="BS52" s="33"/>
      <c r="BT52" s="33"/>
      <c r="BU52" s="33"/>
      <c r="BV52" s="33"/>
      <c r="BW52" s="33"/>
      <c r="BX52" s="33"/>
      <c r="BY52" s="33"/>
      <c r="BZ52" s="33"/>
      <c r="CA52" s="33"/>
      <c r="CB52" s="33"/>
      <c r="CC52" s="33"/>
      <c r="CD52" s="33"/>
      <c r="CE52" s="33"/>
      <c r="CF52" s="33"/>
      <c r="CG52" s="33"/>
      <c r="CH52" s="33"/>
      <c r="CI52" s="33"/>
      <c r="CJ52" s="33"/>
      <c r="CK52" s="33"/>
      <c r="CL52" s="33"/>
      <c r="CM52" s="33"/>
      <c r="CN52" s="33"/>
      <c r="CO52" s="33"/>
      <c r="CP52" s="33"/>
      <c r="CQ52" s="33"/>
      <c r="CR52" s="33"/>
      <c r="CS52" s="33"/>
      <c r="CT52" s="33"/>
      <c r="CU52" s="33"/>
      <c r="CV52" s="33"/>
      <c r="CW52" s="33"/>
      <c r="CX52" s="33"/>
      <c r="CY52" s="33"/>
      <c r="CZ52" s="33"/>
      <c r="DA52" s="33"/>
      <c r="DB52" s="33"/>
      <c r="DC52" s="33"/>
      <c r="DD52" s="33"/>
      <c r="DE52" s="33"/>
      <c r="DF52" s="33"/>
      <c r="DG52" s="33"/>
      <c r="DH52" s="33"/>
      <c r="DI52" s="33"/>
      <c r="DJ52" s="33"/>
      <c r="DK52" s="33"/>
      <c r="DL52" s="33"/>
      <c r="DM52" s="33"/>
      <c r="DN52" s="33"/>
      <c r="DO52" s="33"/>
      <c r="DP52" s="33"/>
      <c r="DQ52" s="33"/>
      <c r="DR52" s="33"/>
      <c r="DS52" s="33"/>
      <c r="DT52" s="33"/>
      <c r="DU52" s="33"/>
      <c r="DV52" s="33"/>
      <c r="DW52" s="33"/>
      <c r="DX52" s="33"/>
      <c r="DY52" s="33"/>
      <c r="DZ52" s="6"/>
      <c r="EA52" s="6"/>
    </row>
    <row r="53" spans="1:131" x14ac:dyDescent="0.3">
      <c r="A53" s="61" t="s">
        <v>96</v>
      </c>
      <c r="B53" s="62" t="s">
        <v>97</v>
      </c>
      <c r="C53" s="79">
        <f>+C54+C59</f>
        <v>0</v>
      </c>
      <c r="D53" s="79">
        <f t="shared" ref="D53:G53" si="8">+D54+D59</f>
        <v>297000</v>
      </c>
      <c r="E53" s="79">
        <f t="shared" si="8"/>
        <v>199000</v>
      </c>
      <c r="F53" s="79">
        <f t="shared" si="8"/>
        <v>169255.47</v>
      </c>
      <c r="G53" s="79">
        <f t="shared" si="8"/>
        <v>5092.1900000000005</v>
      </c>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3"/>
      <c r="CG53" s="33"/>
      <c r="CH53" s="33"/>
      <c r="CI53" s="33"/>
      <c r="CJ53" s="33"/>
      <c r="CK53" s="33"/>
      <c r="CL53" s="33"/>
      <c r="CM53" s="33"/>
      <c r="CN53" s="33"/>
      <c r="CO53" s="33"/>
      <c r="CP53" s="33"/>
      <c r="CQ53" s="33"/>
      <c r="CR53" s="33"/>
      <c r="CS53" s="33"/>
      <c r="CT53" s="33"/>
      <c r="CU53" s="33"/>
      <c r="CV53" s="33"/>
      <c r="CW53" s="33"/>
      <c r="CX53" s="33"/>
      <c r="CY53" s="33"/>
      <c r="CZ53" s="33"/>
      <c r="DA53" s="33"/>
      <c r="DB53" s="33"/>
      <c r="DC53" s="33"/>
      <c r="DD53" s="33"/>
      <c r="DE53" s="33"/>
      <c r="DF53" s="33"/>
      <c r="DG53" s="33"/>
      <c r="DH53" s="33"/>
      <c r="DI53" s="33"/>
      <c r="DJ53" s="33"/>
      <c r="DK53" s="33"/>
      <c r="DL53" s="33"/>
      <c r="DM53" s="33"/>
      <c r="DN53" s="33"/>
      <c r="DO53" s="33"/>
      <c r="DP53" s="33"/>
      <c r="DQ53" s="33"/>
      <c r="DR53" s="33"/>
      <c r="DS53" s="33"/>
      <c r="DT53" s="33"/>
      <c r="DU53" s="33"/>
      <c r="DV53" s="33"/>
      <c r="DW53" s="33"/>
      <c r="DX53" s="33"/>
      <c r="DY53" s="33"/>
      <c r="DZ53" s="6"/>
      <c r="EA53" s="6"/>
    </row>
    <row r="54" spans="1:131" x14ac:dyDescent="0.3">
      <c r="A54" s="61" t="s">
        <v>98</v>
      </c>
      <c r="B54" s="62" t="s">
        <v>99</v>
      </c>
      <c r="C54" s="79">
        <f>+C55+C57</f>
        <v>0</v>
      </c>
      <c r="D54" s="79">
        <f t="shared" ref="D54:G54" si="9">+D55+D57</f>
        <v>5000</v>
      </c>
      <c r="E54" s="79">
        <f t="shared" si="9"/>
        <v>5000</v>
      </c>
      <c r="F54" s="79">
        <f t="shared" si="9"/>
        <v>4073.27</v>
      </c>
      <c r="G54" s="79">
        <f t="shared" si="9"/>
        <v>13.38</v>
      </c>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c r="AQ54" s="33"/>
      <c r="AR54" s="33"/>
      <c r="AS54" s="33"/>
      <c r="AT54" s="33"/>
      <c r="AU54" s="33"/>
      <c r="AV54" s="33"/>
      <c r="AW54" s="33"/>
      <c r="AX54" s="33"/>
      <c r="AY54" s="33"/>
      <c r="AZ54" s="33"/>
      <c r="BA54" s="33"/>
      <c r="BB54" s="33"/>
      <c r="BC54" s="33"/>
      <c r="BD54" s="33"/>
      <c r="BE54" s="33"/>
      <c r="BF54" s="33"/>
      <c r="BG54" s="33"/>
      <c r="BH54" s="33"/>
      <c r="BI54" s="33"/>
      <c r="BJ54" s="33"/>
      <c r="BK54" s="33"/>
      <c r="BL54" s="33"/>
      <c r="BM54" s="33"/>
      <c r="BN54" s="33"/>
      <c r="BO54" s="33"/>
      <c r="BP54" s="33"/>
      <c r="BQ54" s="33"/>
      <c r="BR54" s="33"/>
      <c r="BS54" s="33"/>
      <c r="BT54" s="33"/>
      <c r="BU54" s="33"/>
      <c r="BV54" s="33"/>
      <c r="BW54" s="33"/>
      <c r="BX54" s="33"/>
      <c r="BY54" s="33"/>
      <c r="BZ54" s="33"/>
      <c r="CA54" s="33"/>
      <c r="CB54" s="33"/>
      <c r="CC54" s="33"/>
      <c r="CD54" s="33"/>
      <c r="CE54" s="33"/>
      <c r="CF54" s="33"/>
      <c r="CG54" s="33"/>
      <c r="CH54" s="33"/>
      <c r="CI54" s="33"/>
      <c r="CJ54" s="33"/>
      <c r="CK54" s="33"/>
      <c r="CL54" s="33"/>
      <c r="CM54" s="33"/>
      <c r="CN54" s="33"/>
      <c r="CO54" s="33"/>
      <c r="CP54" s="33"/>
      <c r="CQ54" s="33"/>
      <c r="CR54" s="33"/>
      <c r="CS54" s="33"/>
      <c r="CT54" s="33"/>
      <c r="CU54" s="33"/>
      <c r="CV54" s="33"/>
      <c r="CW54" s="33"/>
      <c r="CX54" s="33"/>
      <c r="CY54" s="33"/>
      <c r="CZ54" s="33"/>
      <c r="DA54" s="33"/>
      <c r="DB54" s="33"/>
      <c r="DC54" s="33"/>
      <c r="DD54" s="33"/>
      <c r="DE54" s="33"/>
      <c r="DF54" s="33"/>
      <c r="DG54" s="33"/>
      <c r="DH54" s="33"/>
      <c r="DI54" s="33"/>
      <c r="DJ54" s="33"/>
      <c r="DK54" s="33"/>
      <c r="DL54" s="33"/>
      <c r="DM54" s="33"/>
      <c r="DN54" s="33"/>
      <c r="DO54" s="33"/>
      <c r="DP54" s="33"/>
      <c r="DQ54" s="33"/>
      <c r="DR54" s="33"/>
      <c r="DS54" s="33"/>
      <c r="DT54" s="33"/>
      <c r="DU54" s="33"/>
      <c r="DV54" s="33"/>
      <c r="DW54" s="33"/>
      <c r="DX54" s="33"/>
      <c r="DY54" s="33"/>
      <c r="DZ54" s="6"/>
      <c r="EA54" s="6"/>
    </row>
    <row r="55" spans="1:131" x14ac:dyDescent="0.3">
      <c r="A55" s="61" t="s">
        <v>100</v>
      </c>
      <c r="B55" s="62" t="s">
        <v>101</v>
      </c>
      <c r="C55" s="79">
        <f>+C56</f>
        <v>0</v>
      </c>
      <c r="D55" s="79">
        <f t="shared" ref="D55:G55" si="10">+D56</f>
        <v>5000</v>
      </c>
      <c r="E55" s="79">
        <f t="shared" si="10"/>
        <v>5000</v>
      </c>
      <c r="F55" s="79">
        <f t="shared" si="10"/>
        <v>4073.27</v>
      </c>
      <c r="G55" s="79">
        <f t="shared" si="10"/>
        <v>13.38</v>
      </c>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c r="AQ55" s="33"/>
      <c r="AR55" s="33"/>
      <c r="AS55" s="33"/>
      <c r="AT55" s="33"/>
      <c r="AU55" s="33"/>
      <c r="AV55" s="33"/>
      <c r="AW55" s="33"/>
      <c r="AX55" s="33"/>
      <c r="AY55" s="33"/>
      <c r="AZ55" s="33"/>
      <c r="BA55" s="33"/>
      <c r="BB55" s="33"/>
      <c r="BC55" s="33"/>
      <c r="BD55" s="33"/>
      <c r="BE55" s="33"/>
      <c r="BF55" s="33"/>
      <c r="BG55" s="33"/>
      <c r="BH55" s="33"/>
      <c r="BI55" s="33"/>
      <c r="BJ55" s="33"/>
      <c r="BK55" s="33"/>
      <c r="BL55" s="33"/>
      <c r="BM55" s="33"/>
      <c r="BN55" s="33"/>
      <c r="BO55" s="33"/>
      <c r="BP55" s="33"/>
      <c r="BQ55" s="33"/>
      <c r="BR55" s="33"/>
      <c r="BS55" s="33"/>
      <c r="BT55" s="33"/>
      <c r="BU55" s="33"/>
      <c r="BV55" s="33"/>
      <c r="BW55" s="33"/>
      <c r="BX55" s="33"/>
      <c r="BY55" s="33"/>
      <c r="BZ55" s="33"/>
      <c r="CA55" s="33"/>
      <c r="CB55" s="33"/>
      <c r="CC55" s="33"/>
      <c r="CD55" s="33"/>
      <c r="CE55" s="33"/>
      <c r="CF55" s="33"/>
      <c r="CG55" s="33"/>
      <c r="CH55" s="33"/>
      <c r="CI55" s="33"/>
      <c r="CJ55" s="33"/>
      <c r="CK55" s="33"/>
      <c r="CL55" s="33"/>
      <c r="CM55" s="33"/>
      <c r="CN55" s="33"/>
      <c r="CO55" s="33"/>
      <c r="CP55" s="33"/>
      <c r="CQ55" s="33"/>
      <c r="CR55" s="33"/>
      <c r="CS55" s="33"/>
      <c r="CT55" s="33"/>
      <c r="CU55" s="33"/>
      <c r="CV55" s="33"/>
      <c r="CW55" s="33"/>
      <c r="CX55" s="33"/>
      <c r="CY55" s="33"/>
      <c r="CZ55" s="33"/>
      <c r="DA55" s="33"/>
      <c r="DB55" s="33"/>
      <c r="DC55" s="33"/>
      <c r="DD55" s="33"/>
      <c r="DE55" s="33"/>
      <c r="DF55" s="33"/>
      <c r="DG55" s="33"/>
      <c r="DH55" s="33"/>
      <c r="DI55" s="33"/>
      <c r="DJ55" s="33"/>
      <c r="DK55" s="33"/>
      <c r="DL55" s="33"/>
      <c r="DM55" s="33"/>
      <c r="DN55" s="33"/>
      <c r="DO55" s="33"/>
      <c r="DP55" s="33"/>
      <c r="DQ55" s="33"/>
      <c r="DR55" s="33"/>
      <c r="DS55" s="33"/>
      <c r="DT55" s="33"/>
      <c r="DU55" s="33"/>
      <c r="DV55" s="33"/>
      <c r="DW55" s="33"/>
      <c r="DX55" s="33"/>
      <c r="DY55" s="33"/>
      <c r="DZ55" s="6"/>
      <c r="EA55" s="6"/>
    </row>
    <row r="56" spans="1:131" x14ac:dyDescent="0.3">
      <c r="A56" s="63" t="s">
        <v>102</v>
      </c>
      <c r="B56" s="34" t="s">
        <v>103</v>
      </c>
      <c r="C56" s="44"/>
      <c r="D56" s="79">
        <v>5000</v>
      </c>
      <c r="E56" s="79">
        <v>5000</v>
      </c>
      <c r="F56" s="44">
        <v>4073.27</v>
      </c>
      <c r="G56" s="44">
        <v>13.38</v>
      </c>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3"/>
      <c r="BJ56" s="33"/>
      <c r="BK56" s="33"/>
      <c r="BL56" s="33"/>
      <c r="BM56" s="33"/>
      <c r="BN56" s="33"/>
      <c r="BO56" s="33"/>
      <c r="BP56" s="33"/>
      <c r="BQ56" s="33"/>
      <c r="BR56" s="33"/>
      <c r="BS56" s="33"/>
      <c r="BT56" s="33"/>
      <c r="BU56" s="33"/>
      <c r="BV56" s="33"/>
      <c r="BW56" s="33"/>
      <c r="BX56" s="33"/>
      <c r="BY56" s="33"/>
      <c r="BZ56" s="33"/>
      <c r="CA56" s="33"/>
      <c r="CB56" s="33"/>
      <c r="CC56" s="33"/>
      <c r="CD56" s="33"/>
      <c r="CE56" s="33"/>
      <c r="CF56" s="33"/>
      <c r="CG56" s="33"/>
      <c r="CH56" s="33"/>
      <c r="CI56" s="33"/>
      <c r="CJ56" s="33"/>
      <c r="CK56" s="33"/>
      <c r="CL56" s="33"/>
      <c r="CM56" s="33"/>
      <c r="CN56" s="33"/>
      <c r="CO56" s="33"/>
      <c r="CP56" s="33"/>
      <c r="CQ56" s="33"/>
      <c r="CR56" s="33"/>
      <c r="CS56" s="33"/>
      <c r="CT56" s="33"/>
      <c r="CU56" s="33"/>
      <c r="CV56" s="33"/>
      <c r="CW56" s="33"/>
      <c r="CX56" s="33"/>
      <c r="CY56" s="33"/>
      <c r="CZ56" s="33"/>
      <c r="DA56" s="33"/>
      <c r="DB56" s="33"/>
      <c r="DC56" s="33"/>
      <c r="DD56" s="33"/>
      <c r="DE56" s="33"/>
      <c r="DF56" s="33"/>
      <c r="DG56" s="33"/>
      <c r="DH56" s="33"/>
      <c r="DI56" s="33"/>
      <c r="DJ56" s="33"/>
      <c r="DK56" s="33"/>
      <c r="DL56" s="33"/>
      <c r="DM56" s="33"/>
      <c r="DN56" s="33"/>
      <c r="DO56" s="33"/>
      <c r="DP56" s="33"/>
      <c r="DQ56" s="33"/>
      <c r="DR56" s="33"/>
      <c r="DS56" s="33"/>
      <c r="DT56" s="33"/>
      <c r="DU56" s="33"/>
      <c r="DV56" s="33"/>
      <c r="DW56" s="33"/>
      <c r="DX56" s="33"/>
      <c r="DY56" s="33"/>
      <c r="DZ56" s="6"/>
      <c r="EA56" s="6"/>
    </row>
    <row r="57" spans="1:131" x14ac:dyDescent="0.3">
      <c r="A57" s="61" t="s">
        <v>104</v>
      </c>
      <c r="B57" s="62" t="s">
        <v>105</v>
      </c>
      <c r="C57" s="79">
        <f>+C58</f>
        <v>0</v>
      </c>
      <c r="D57" s="79">
        <f t="shared" ref="D57:G57" si="11">+D58</f>
        <v>0</v>
      </c>
      <c r="E57" s="79">
        <f t="shared" si="11"/>
        <v>0</v>
      </c>
      <c r="F57" s="79">
        <f t="shared" si="11"/>
        <v>0</v>
      </c>
      <c r="G57" s="79">
        <f t="shared" si="11"/>
        <v>0</v>
      </c>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c r="AQ57" s="33"/>
      <c r="AR57" s="33"/>
      <c r="AS57" s="33"/>
      <c r="AT57" s="33"/>
      <c r="AU57" s="33"/>
      <c r="AV57" s="33"/>
      <c r="AW57" s="33"/>
      <c r="AX57" s="33"/>
      <c r="AY57" s="33"/>
      <c r="AZ57" s="33"/>
      <c r="BA57" s="33"/>
      <c r="BB57" s="33"/>
      <c r="BC57" s="33"/>
      <c r="BD57" s="33"/>
      <c r="BE57" s="33"/>
      <c r="BF57" s="33"/>
      <c r="BG57" s="33"/>
      <c r="BH57" s="33"/>
      <c r="BI57" s="33"/>
      <c r="BJ57" s="33"/>
      <c r="BK57" s="33"/>
      <c r="BL57" s="33"/>
      <c r="BM57" s="33"/>
      <c r="BN57" s="33"/>
      <c r="BO57" s="33"/>
      <c r="BP57" s="33"/>
      <c r="BQ57" s="33"/>
      <c r="BR57" s="33"/>
      <c r="BS57" s="33"/>
      <c r="BT57" s="33"/>
      <c r="BU57" s="33"/>
      <c r="BV57" s="33"/>
      <c r="BW57" s="33"/>
      <c r="BX57" s="33"/>
      <c r="BY57" s="33"/>
      <c r="BZ57" s="33"/>
      <c r="CA57" s="33"/>
      <c r="CB57" s="33"/>
      <c r="CC57" s="33"/>
      <c r="CD57" s="33"/>
      <c r="CE57" s="33"/>
      <c r="CF57" s="33"/>
      <c r="CG57" s="33"/>
      <c r="CH57" s="33"/>
      <c r="CI57" s="33"/>
      <c r="CJ57" s="33"/>
      <c r="CK57" s="33"/>
      <c r="CL57" s="33"/>
      <c r="CM57" s="33"/>
      <c r="CN57" s="33"/>
      <c r="CO57" s="33"/>
      <c r="CP57" s="33"/>
      <c r="CQ57" s="33"/>
      <c r="CR57" s="33"/>
      <c r="CS57" s="33"/>
      <c r="CT57" s="33"/>
      <c r="CU57" s="33"/>
      <c r="CV57" s="33"/>
      <c r="CW57" s="33"/>
      <c r="CX57" s="33"/>
      <c r="CY57" s="33"/>
      <c r="CZ57" s="33"/>
      <c r="DA57" s="33"/>
      <c r="DB57" s="33"/>
      <c r="DC57" s="33"/>
      <c r="DD57" s="33"/>
      <c r="DE57" s="33"/>
      <c r="DF57" s="33"/>
      <c r="DG57" s="33"/>
      <c r="DH57" s="33"/>
      <c r="DI57" s="33"/>
      <c r="DJ57" s="33"/>
      <c r="DK57" s="33"/>
      <c r="DL57" s="33"/>
      <c r="DM57" s="33"/>
      <c r="DN57" s="33"/>
      <c r="DO57" s="33"/>
      <c r="DP57" s="33"/>
      <c r="DQ57" s="33"/>
      <c r="DR57" s="33"/>
      <c r="DS57" s="33"/>
      <c r="DT57" s="33"/>
      <c r="DU57" s="33"/>
      <c r="DV57" s="33"/>
      <c r="DW57" s="33"/>
      <c r="DX57" s="33"/>
      <c r="DY57" s="33"/>
      <c r="DZ57" s="6"/>
      <c r="EA57" s="6"/>
    </row>
    <row r="58" spans="1:131" x14ac:dyDescent="0.3">
      <c r="A58" s="63" t="s">
        <v>106</v>
      </c>
      <c r="B58" s="34" t="s">
        <v>107</v>
      </c>
      <c r="C58" s="44"/>
      <c r="D58" s="79"/>
      <c r="E58" s="79"/>
      <c r="F58" s="44"/>
      <c r="G58" s="44"/>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3"/>
      <c r="DW58" s="33"/>
      <c r="DX58" s="33"/>
      <c r="DY58" s="33"/>
      <c r="DZ58" s="6"/>
      <c r="EA58" s="6"/>
    </row>
    <row r="59" spans="1:131" s="19" customFormat="1" x14ac:dyDescent="0.3">
      <c r="A59" s="61" t="s">
        <v>108</v>
      </c>
      <c r="B59" s="62" t="s">
        <v>109</v>
      </c>
      <c r="C59" s="79">
        <f>+C60+C65</f>
        <v>0</v>
      </c>
      <c r="D59" s="79">
        <f>+D60+D65</f>
        <v>292000</v>
      </c>
      <c r="E59" s="79">
        <f>+E60+E65</f>
        <v>194000</v>
      </c>
      <c r="F59" s="79">
        <f>+F60+F65</f>
        <v>165182.20000000001</v>
      </c>
      <c r="G59" s="79">
        <f>+G60+G65</f>
        <v>5078.8100000000004</v>
      </c>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3"/>
      <c r="DW59" s="33"/>
      <c r="DX59" s="33"/>
      <c r="DY59" s="33"/>
      <c r="DZ59" s="33"/>
      <c r="EA59" s="33"/>
    </row>
    <row r="60" spans="1:131" x14ac:dyDescent="0.3">
      <c r="A60" s="61" t="s">
        <v>110</v>
      </c>
      <c r="B60" s="62" t="s">
        <v>111</v>
      </c>
      <c r="C60" s="79">
        <f>C64+C62+C63+C61</f>
        <v>0</v>
      </c>
      <c r="D60" s="79">
        <f t="shared" ref="D60:G60" si="12">D64+D62+D63+D61</f>
        <v>292000</v>
      </c>
      <c r="E60" s="79">
        <f t="shared" si="12"/>
        <v>194000</v>
      </c>
      <c r="F60" s="79">
        <f t="shared" si="12"/>
        <v>165182.20000000001</v>
      </c>
      <c r="G60" s="79">
        <f t="shared" si="12"/>
        <v>5078.8100000000004</v>
      </c>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c r="BC60" s="33"/>
      <c r="BD60" s="33"/>
      <c r="BE60" s="33"/>
      <c r="BF60" s="33"/>
      <c r="BG60" s="33"/>
      <c r="BH60" s="33"/>
      <c r="BI60" s="33"/>
      <c r="BJ60" s="33"/>
      <c r="BK60" s="33"/>
      <c r="BL60" s="33"/>
      <c r="BM60" s="33"/>
      <c r="BN60" s="33"/>
      <c r="BO60" s="33"/>
      <c r="BP60" s="33"/>
      <c r="BQ60" s="33"/>
      <c r="BR60" s="33"/>
      <c r="BS60" s="33"/>
      <c r="BT60" s="33"/>
      <c r="BU60" s="33"/>
      <c r="BV60" s="33"/>
      <c r="BW60" s="33"/>
      <c r="BX60" s="33"/>
      <c r="BY60" s="33"/>
      <c r="BZ60" s="33"/>
      <c r="CA60" s="33"/>
      <c r="CB60" s="33"/>
      <c r="CC60" s="33"/>
      <c r="CD60" s="33"/>
      <c r="CE60" s="33"/>
      <c r="CF60" s="33"/>
      <c r="CG60" s="33"/>
      <c r="CH60" s="33"/>
      <c r="CI60" s="33"/>
      <c r="CJ60" s="33"/>
      <c r="CK60" s="33"/>
      <c r="CL60" s="33"/>
      <c r="CM60" s="33"/>
      <c r="CN60" s="33"/>
      <c r="CO60" s="33"/>
      <c r="CP60" s="33"/>
      <c r="CQ60" s="33"/>
      <c r="CR60" s="33"/>
      <c r="CS60" s="33"/>
      <c r="CT60" s="33"/>
      <c r="CU60" s="33"/>
      <c r="CV60" s="33"/>
      <c r="CW60" s="33"/>
      <c r="CX60" s="33"/>
      <c r="CY60" s="33"/>
      <c r="CZ60" s="33"/>
      <c r="DA60" s="33"/>
      <c r="DB60" s="33"/>
      <c r="DC60" s="33"/>
      <c r="DD60" s="33"/>
      <c r="DE60" s="33"/>
      <c r="DF60" s="33"/>
      <c r="DG60" s="33"/>
      <c r="DH60" s="33"/>
      <c r="DI60" s="33"/>
      <c r="DJ60" s="33"/>
      <c r="DK60" s="33"/>
      <c r="DL60" s="33"/>
      <c r="DM60" s="33"/>
      <c r="DN60" s="33"/>
      <c r="DO60" s="33"/>
      <c r="DP60" s="33"/>
      <c r="DQ60" s="33"/>
      <c r="DR60" s="33"/>
      <c r="DS60" s="33"/>
      <c r="DT60" s="33"/>
      <c r="DU60" s="33"/>
      <c r="DV60" s="33"/>
      <c r="DW60" s="33"/>
      <c r="DX60" s="33"/>
      <c r="DY60" s="33"/>
      <c r="DZ60" s="6"/>
      <c r="EA60" s="6"/>
    </row>
    <row r="61" spans="1:131" x14ac:dyDescent="0.3">
      <c r="A61" s="61" t="s">
        <v>516</v>
      </c>
      <c r="B61" s="62" t="s">
        <v>515</v>
      </c>
      <c r="C61" s="79"/>
      <c r="D61" s="79"/>
      <c r="E61" s="79"/>
      <c r="F61" s="79"/>
      <c r="G61" s="79"/>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6"/>
      <c r="EA61" s="6"/>
    </row>
    <row r="62" spans="1:131" x14ac:dyDescent="0.3">
      <c r="A62" s="69" t="s">
        <v>112</v>
      </c>
      <c r="B62" s="62" t="s">
        <v>113</v>
      </c>
      <c r="C62" s="79"/>
      <c r="D62" s="79"/>
      <c r="E62" s="79"/>
      <c r="F62" s="79"/>
      <c r="G62" s="79"/>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c r="BC62" s="33"/>
      <c r="BD62" s="33"/>
      <c r="BE62" s="33"/>
      <c r="BF62" s="33"/>
      <c r="BG62" s="33"/>
      <c r="BH62" s="33"/>
      <c r="BI62" s="33"/>
      <c r="BJ62" s="33"/>
      <c r="BK62" s="33"/>
      <c r="BL62" s="33"/>
      <c r="BM62" s="33"/>
      <c r="BN62" s="33"/>
      <c r="BO62" s="33"/>
      <c r="BP62" s="33"/>
      <c r="BQ62" s="33"/>
      <c r="BR62" s="33"/>
      <c r="BS62" s="33"/>
      <c r="BT62" s="33"/>
      <c r="BU62" s="33"/>
      <c r="BV62" s="33"/>
      <c r="BW62" s="33"/>
      <c r="BX62" s="33"/>
      <c r="BY62" s="33"/>
      <c r="BZ62" s="33"/>
      <c r="CA62" s="33"/>
      <c r="CB62" s="33"/>
      <c r="CC62" s="33"/>
      <c r="CD62" s="33"/>
      <c r="CE62" s="33"/>
      <c r="CF62" s="33"/>
      <c r="CG62" s="33"/>
      <c r="CH62" s="33"/>
      <c r="CI62" s="33"/>
      <c r="CJ62" s="33"/>
      <c r="CK62" s="33"/>
      <c r="CL62" s="33"/>
      <c r="CM62" s="33"/>
      <c r="CN62" s="33"/>
      <c r="CO62" s="33"/>
      <c r="CP62" s="33"/>
      <c r="CQ62" s="33"/>
      <c r="CR62" s="33"/>
      <c r="CS62" s="33"/>
      <c r="CT62" s="33"/>
      <c r="CU62" s="33"/>
      <c r="CV62" s="33"/>
      <c r="CW62" s="33"/>
      <c r="CX62" s="33"/>
      <c r="CY62" s="33"/>
      <c r="CZ62" s="33"/>
      <c r="DA62" s="33"/>
      <c r="DB62" s="33"/>
      <c r="DC62" s="33"/>
      <c r="DD62" s="33"/>
      <c r="DE62" s="33"/>
      <c r="DF62" s="33"/>
      <c r="DG62" s="33"/>
      <c r="DH62" s="33"/>
      <c r="DI62" s="33"/>
      <c r="DJ62" s="33"/>
      <c r="DK62" s="33"/>
      <c r="DL62" s="33"/>
      <c r="DM62" s="33"/>
      <c r="DN62" s="33"/>
      <c r="DO62" s="33"/>
      <c r="DP62" s="33"/>
      <c r="DQ62" s="33"/>
      <c r="DR62" s="33"/>
      <c r="DS62" s="33"/>
      <c r="DT62" s="33"/>
      <c r="DU62" s="33"/>
      <c r="DV62" s="33"/>
      <c r="DW62" s="33"/>
      <c r="DX62" s="33"/>
      <c r="DY62" s="33"/>
      <c r="DZ62" s="6"/>
      <c r="EA62" s="6"/>
    </row>
    <row r="63" spans="1:131" x14ac:dyDescent="0.3">
      <c r="A63" s="69" t="s">
        <v>114</v>
      </c>
      <c r="B63" s="62" t="s">
        <v>115</v>
      </c>
      <c r="C63" s="79"/>
      <c r="D63" s="79"/>
      <c r="E63" s="79"/>
      <c r="F63" s="79"/>
      <c r="G63" s="79"/>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c r="BC63" s="33"/>
      <c r="BD63" s="33"/>
      <c r="BE63" s="33"/>
      <c r="BF63" s="33"/>
      <c r="BG63" s="33"/>
      <c r="BH63" s="33"/>
      <c r="BI63" s="33"/>
      <c r="BJ63" s="33"/>
      <c r="BK63" s="33"/>
      <c r="BL63" s="33"/>
      <c r="BM63" s="33"/>
      <c r="BN63" s="33"/>
      <c r="BO63" s="33"/>
      <c r="BP63" s="33"/>
      <c r="BQ63" s="33"/>
      <c r="BR63" s="33"/>
      <c r="BS63" s="33"/>
      <c r="BT63" s="33"/>
      <c r="BU63" s="33"/>
      <c r="BV63" s="33"/>
      <c r="BW63" s="33"/>
      <c r="BX63" s="33"/>
      <c r="BY63" s="33"/>
      <c r="BZ63" s="33"/>
      <c r="CA63" s="33"/>
      <c r="CB63" s="33"/>
      <c r="CC63" s="33"/>
      <c r="CD63" s="33"/>
      <c r="CE63" s="33"/>
      <c r="CF63" s="33"/>
      <c r="CG63" s="33"/>
      <c r="CH63" s="33"/>
      <c r="CI63" s="33"/>
      <c r="CJ63" s="33"/>
      <c r="CK63" s="33"/>
      <c r="CL63" s="33"/>
      <c r="CM63" s="33"/>
      <c r="CN63" s="33"/>
      <c r="CO63" s="33"/>
      <c r="CP63" s="33"/>
      <c r="CQ63" s="33"/>
      <c r="CR63" s="33"/>
      <c r="CS63" s="33"/>
      <c r="CT63" s="33"/>
      <c r="CU63" s="33"/>
      <c r="CV63" s="33"/>
      <c r="CW63" s="33"/>
      <c r="CX63" s="33"/>
      <c r="CY63" s="33"/>
      <c r="CZ63" s="33"/>
      <c r="DA63" s="33"/>
      <c r="DB63" s="33"/>
      <c r="DC63" s="33"/>
      <c r="DD63" s="33"/>
      <c r="DE63" s="33"/>
      <c r="DF63" s="33"/>
      <c r="DG63" s="33"/>
      <c r="DH63" s="33"/>
      <c r="DI63" s="33"/>
      <c r="DJ63" s="33"/>
      <c r="DK63" s="33"/>
      <c r="DL63" s="33"/>
      <c r="DM63" s="33"/>
      <c r="DN63" s="33"/>
      <c r="DO63" s="33"/>
      <c r="DP63" s="33"/>
      <c r="DQ63" s="33"/>
      <c r="DR63" s="33"/>
      <c r="DS63" s="33"/>
      <c r="DT63" s="33"/>
      <c r="DU63" s="33"/>
      <c r="DV63" s="33"/>
      <c r="DW63" s="33"/>
      <c r="DX63" s="33"/>
      <c r="DY63" s="33"/>
      <c r="DZ63" s="6"/>
      <c r="EA63" s="6"/>
    </row>
    <row r="64" spans="1:131" ht="19.5" customHeight="1" x14ac:dyDescent="0.3">
      <c r="A64" s="63" t="s">
        <v>116</v>
      </c>
      <c r="B64" s="70" t="s">
        <v>117</v>
      </c>
      <c r="C64" s="44"/>
      <c r="D64" s="79">
        <v>292000</v>
      </c>
      <c r="E64" s="79">
        <v>194000</v>
      </c>
      <c r="F64" s="44">
        <v>165182.20000000001</v>
      </c>
      <c r="G64" s="44">
        <v>5078.8100000000004</v>
      </c>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c r="BC64" s="33"/>
      <c r="BD64" s="33"/>
      <c r="BE64" s="33"/>
      <c r="BF64" s="33"/>
      <c r="BG64" s="33"/>
      <c r="BH64" s="33"/>
      <c r="BI64" s="33"/>
      <c r="BJ64" s="33"/>
      <c r="BK64" s="33"/>
      <c r="BL64" s="33"/>
      <c r="BM64" s="33"/>
      <c r="BN64" s="33"/>
      <c r="BO64" s="33"/>
      <c r="BP64" s="33"/>
      <c r="BQ64" s="33"/>
      <c r="BR64" s="33"/>
      <c r="BS64" s="33"/>
      <c r="BT64" s="33"/>
      <c r="BU64" s="33"/>
      <c r="BV64" s="33"/>
      <c r="BW64" s="33"/>
      <c r="BX64" s="33"/>
      <c r="BY64" s="33"/>
      <c r="BZ64" s="33"/>
      <c r="CA64" s="33"/>
      <c r="CB64" s="33"/>
      <c r="CC64" s="33"/>
      <c r="CD64" s="33"/>
      <c r="CE64" s="33"/>
      <c r="CF64" s="33"/>
      <c r="CG64" s="33"/>
      <c r="CH64" s="33"/>
      <c r="CI64" s="33"/>
      <c r="CJ64" s="33"/>
      <c r="CK64" s="33"/>
      <c r="CL64" s="33"/>
      <c r="CM64" s="33"/>
      <c r="CN64" s="33"/>
      <c r="CO64" s="33"/>
      <c r="CP64" s="33"/>
      <c r="CQ64" s="33"/>
      <c r="CR64" s="33"/>
      <c r="CS64" s="33"/>
      <c r="CT64" s="33"/>
      <c r="CU64" s="33"/>
      <c r="CV64" s="33"/>
      <c r="CW64" s="33"/>
      <c r="CX64" s="33"/>
      <c r="CY64" s="33"/>
      <c r="CZ64" s="33"/>
      <c r="DA64" s="33"/>
      <c r="DB64" s="33"/>
      <c r="DC64" s="33"/>
      <c r="DD64" s="33"/>
      <c r="DE64" s="33"/>
      <c r="DF64" s="33"/>
      <c r="DG64" s="33"/>
      <c r="DH64" s="33"/>
      <c r="DI64" s="33"/>
      <c r="DJ64" s="33"/>
      <c r="DK64" s="33"/>
      <c r="DL64" s="33"/>
      <c r="DM64" s="33"/>
      <c r="DN64" s="33"/>
      <c r="DO64" s="33"/>
      <c r="DP64" s="33"/>
      <c r="DQ64" s="33"/>
      <c r="DR64" s="33"/>
      <c r="DS64" s="33"/>
      <c r="DT64" s="33"/>
      <c r="DU64" s="33"/>
      <c r="DV64" s="33"/>
      <c r="DW64" s="33"/>
      <c r="DX64" s="33"/>
      <c r="DY64" s="33"/>
      <c r="DZ64" s="6"/>
      <c r="EA64" s="6"/>
    </row>
    <row r="65" spans="1:131" ht="30" x14ac:dyDescent="0.3">
      <c r="A65" s="61" t="s">
        <v>118</v>
      </c>
      <c r="B65" s="62" t="s">
        <v>119</v>
      </c>
      <c r="C65" s="79">
        <f>C66</f>
        <v>0</v>
      </c>
      <c r="D65" s="79">
        <f t="shared" ref="D65:G65" si="13">D66</f>
        <v>0</v>
      </c>
      <c r="E65" s="79">
        <f t="shared" si="13"/>
        <v>0</v>
      </c>
      <c r="F65" s="79">
        <f t="shared" si="13"/>
        <v>0</v>
      </c>
      <c r="G65" s="79">
        <f t="shared" si="13"/>
        <v>0</v>
      </c>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c r="BC65" s="33"/>
      <c r="BD65" s="33"/>
      <c r="BE65" s="33"/>
      <c r="BF65" s="33"/>
      <c r="BG65" s="33"/>
      <c r="BH65" s="33"/>
      <c r="BI65" s="33"/>
      <c r="BJ65" s="33"/>
      <c r="BK65" s="33"/>
      <c r="BL65" s="33"/>
      <c r="BM65" s="33"/>
      <c r="BN65" s="33"/>
      <c r="BO65" s="33"/>
      <c r="BP65" s="33"/>
      <c r="BQ65" s="33"/>
      <c r="BR65" s="33"/>
      <c r="BS65" s="33"/>
      <c r="BT65" s="33"/>
      <c r="BU65" s="33"/>
      <c r="BV65" s="33"/>
      <c r="BW65" s="33"/>
      <c r="BX65" s="33"/>
      <c r="BY65" s="33"/>
      <c r="BZ65" s="33"/>
      <c r="CA65" s="33"/>
      <c r="CB65" s="33"/>
      <c r="CC65" s="33"/>
      <c r="CD65" s="33"/>
      <c r="CE65" s="33"/>
      <c r="CF65" s="33"/>
      <c r="CG65" s="33"/>
      <c r="CH65" s="33"/>
      <c r="CI65" s="33"/>
      <c r="CJ65" s="33"/>
      <c r="CK65" s="33"/>
      <c r="CL65" s="33"/>
      <c r="CM65" s="33"/>
      <c r="CN65" s="33"/>
      <c r="CO65" s="33"/>
      <c r="CP65" s="33"/>
      <c r="CQ65" s="33"/>
      <c r="CR65" s="33"/>
      <c r="CS65" s="33"/>
      <c r="CT65" s="33"/>
      <c r="CU65" s="33"/>
      <c r="CV65" s="33"/>
      <c r="CW65" s="33"/>
      <c r="CX65" s="33"/>
      <c r="CY65" s="33"/>
      <c r="CZ65" s="33"/>
      <c r="DA65" s="33"/>
      <c r="DB65" s="33"/>
      <c r="DC65" s="33"/>
      <c r="DD65" s="33"/>
      <c r="DE65" s="33"/>
      <c r="DF65" s="33"/>
      <c r="DG65" s="33"/>
      <c r="DH65" s="33"/>
      <c r="DI65" s="33"/>
      <c r="DJ65" s="33"/>
      <c r="DK65" s="33"/>
      <c r="DL65" s="33"/>
      <c r="DM65" s="33"/>
      <c r="DN65" s="33"/>
      <c r="DO65" s="33"/>
      <c r="DP65" s="33"/>
      <c r="DQ65" s="33"/>
      <c r="DR65" s="33"/>
      <c r="DS65" s="33"/>
      <c r="DT65" s="33"/>
      <c r="DU65" s="33"/>
      <c r="DV65" s="33"/>
      <c r="DW65" s="33"/>
      <c r="DX65" s="33"/>
      <c r="DY65" s="33"/>
      <c r="DZ65" s="6"/>
      <c r="EA65" s="6"/>
    </row>
    <row r="66" spans="1:131" x14ac:dyDescent="0.3">
      <c r="A66" s="63" t="s">
        <v>120</v>
      </c>
      <c r="B66" s="70" t="s">
        <v>121</v>
      </c>
      <c r="C66" s="44"/>
      <c r="D66" s="79"/>
      <c r="E66" s="79"/>
      <c r="F66" s="44"/>
      <c r="G66" s="44"/>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c r="BC66" s="33"/>
      <c r="BD66" s="33"/>
      <c r="BE66" s="33"/>
      <c r="BF66" s="33"/>
      <c r="BG66" s="33"/>
      <c r="BH66" s="33"/>
      <c r="BI66" s="33"/>
      <c r="BJ66" s="33"/>
      <c r="BK66" s="33"/>
      <c r="BL66" s="33"/>
      <c r="BM66" s="33"/>
      <c r="BN66" s="33"/>
      <c r="BO66" s="33"/>
      <c r="BP66" s="33"/>
      <c r="BQ66" s="33"/>
      <c r="BR66" s="33"/>
      <c r="BS66" s="33"/>
      <c r="BT66" s="33"/>
      <c r="BU66" s="33"/>
      <c r="BV66" s="33"/>
      <c r="BW66" s="33"/>
      <c r="BX66" s="33"/>
      <c r="BY66" s="33"/>
      <c r="BZ66" s="33"/>
      <c r="CA66" s="33"/>
      <c r="CB66" s="33"/>
      <c r="CC66" s="33"/>
      <c r="CD66" s="33"/>
      <c r="CE66" s="33"/>
      <c r="CF66" s="33"/>
      <c r="CG66" s="33"/>
      <c r="CH66" s="33"/>
      <c r="CI66" s="33"/>
      <c r="CJ66" s="33"/>
      <c r="CK66" s="33"/>
      <c r="CL66" s="33"/>
      <c r="CM66" s="33"/>
      <c r="CN66" s="33"/>
      <c r="CO66" s="33"/>
      <c r="CP66" s="33"/>
      <c r="CQ66" s="33"/>
      <c r="CR66" s="33"/>
      <c r="CS66" s="33"/>
      <c r="CT66" s="33"/>
      <c r="CU66" s="33"/>
      <c r="CV66" s="33"/>
      <c r="CW66" s="33"/>
      <c r="CX66" s="33"/>
      <c r="CY66" s="33"/>
      <c r="CZ66" s="33"/>
      <c r="DA66" s="33"/>
      <c r="DB66" s="33"/>
      <c r="DC66" s="33"/>
      <c r="DD66" s="33"/>
      <c r="DE66" s="33"/>
      <c r="DF66" s="33"/>
      <c r="DG66" s="33"/>
      <c r="DH66" s="33"/>
      <c r="DI66" s="33"/>
      <c r="DJ66" s="33"/>
      <c r="DK66" s="33"/>
      <c r="DL66" s="33"/>
      <c r="DM66" s="33"/>
      <c r="DN66" s="33"/>
      <c r="DO66" s="33"/>
      <c r="DP66" s="33"/>
      <c r="DQ66" s="33"/>
      <c r="DR66" s="33"/>
      <c r="DS66" s="33"/>
      <c r="DT66" s="33"/>
      <c r="DU66" s="33"/>
      <c r="DV66" s="33"/>
      <c r="DW66" s="33"/>
      <c r="DX66" s="33"/>
      <c r="DY66" s="33"/>
      <c r="DZ66" s="6"/>
      <c r="EA66" s="6"/>
    </row>
    <row r="67" spans="1:131" x14ac:dyDescent="0.3">
      <c r="A67" s="61" t="s">
        <v>122</v>
      </c>
      <c r="B67" s="62" t="s">
        <v>123</v>
      </c>
      <c r="C67" s="79">
        <f>+C68</f>
        <v>0</v>
      </c>
      <c r="D67" s="79">
        <f t="shared" ref="D67:G67" si="14">+D68</f>
        <v>75471240</v>
      </c>
      <c r="E67" s="79">
        <f t="shared" si="14"/>
        <v>75471240</v>
      </c>
      <c r="F67" s="79">
        <f t="shared" si="14"/>
        <v>75471411</v>
      </c>
      <c r="G67" s="79">
        <f t="shared" si="14"/>
        <v>7844500</v>
      </c>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3"/>
      <c r="BJ67" s="33"/>
      <c r="BK67" s="33"/>
      <c r="BL67" s="33"/>
      <c r="BM67" s="33"/>
      <c r="BN67" s="33"/>
      <c r="BO67" s="33"/>
      <c r="BP67" s="33"/>
      <c r="BQ67" s="33"/>
      <c r="BR67" s="33"/>
      <c r="BS67" s="33"/>
      <c r="BT67" s="33"/>
      <c r="BU67" s="33"/>
      <c r="BV67" s="33"/>
      <c r="BW67" s="33"/>
      <c r="BX67" s="33"/>
      <c r="BY67" s="33"/>
      <c r="BZ67" s="33"/>
      <c r="CA67" s="33"/>
      <c r="CB67" s="33"/>
      <c r="CC67" s="33"/>
      <c r="CD67" s="33"/>
      <c r="CE67" s="33"/>
      <c r="CF67" s="33"/>
      <c r="CG67" s="33"/>
      <c r="CH67" s="33"/>
      <c r="CI67" s="33"/>
      <c r="CJ67" s="33"/>
      <c r="CK67" s="33"/>
      <c r="CL67" s="33"/>
      <c r="CM67" s="33"/>
      <c r="CN67" s="33"/>
      <c r="CO67" s="33"/>
      <c r="CP67" s="33"/>
      <c r="CQ67" s="33"/>
      <c r="CR67" s="33"/>
      <c r="CS67" s="33"/>
      <c r="CT67" s="33"/>
      <c r="CU67" s="33"/>
      <c r="CV67" s="33"/>
      <c r="CW67" s="33"/>
      <c r="CX67" s="33"/>
      <c r="CY67" s="33"/>
      <c r="CZ67" s="33"/>
      <c r="DA67" s="33"/>
      <c r="DB67" s="33"/>
      <c r="DC67" s="33"/>
      <c r="DD67" s="33"/>
      <c r="DE67" s="33"/>
      <c r="DF67" s="33"/>
      <c r="DG67" s="33"/>
      <c r="DH67" s="33"/>
      <c r="DI67" s="33"/>
      <c r="DJ67" s="33"/>
      <c r="DK67" s="33"/>
      <c r="DL67" s="33"/>
      <c r="DM67" s="33"/>
      <c r="DN67" s="33"/>
      <c r="DO67" s="33"/>
      <c r="DP67" s="33"/>
      <c r="DQ67" s="33"/>
      <c r="DR67" s="33"/>
      <c r="DS67" s="33"/>
      <c r="DT67" s="33"/>
      <c r="DU67" s="33"/>
      <c r="DV67" s="33"/>
      <c r="DW67" s="33"/>
      <c r="DX67" s="33"/>
      <c r="DY67" s="33"/>
      <c r="DZ67" s="6"/>
      <c r="EA67" s="6"/>
    </row>
    <row r="68" spans="1:131" ht="30" x14ac:dyDescent="0.3">
      <c r="A68" s="61" t="s">
        <v>124</v>
      </c>
      <c r="B68" s="62" t="s">
        <v>125</v>
      </c>
      <c r="C68" s="79">
        <f>+C69+C82</f>
        <v>0</v>
      </c>
      <c r="D68" s="79">
        <f t="shared" ref="D68:G68" si="15">+D69+D82</f>
        <v>75471240</v>
      </c>
      <c r="E68" s="79">
        <f t="shared" si="15"/>
        <v>75471240</v>
      </c>
      <c r="F68" s="79">
        <f t="shared" si="15"/>
        <v>75471411</v>
      </c>
      <c r="G68" s="79">
        <f t="shared" si="15"/>
        <v>7844500</v>
      </c>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c r="AQ68" s="33"/>
      <c r="AR68" s="33"/>
      <c r="AS68" s="33"/>
      <c r="AT68" s="33"/>
      <c r="AU68" s="33"/>
      <c r="AV68" s="33"/>
      <c r="AW68" s="33"/>
      <c r="AX68" s="33"/>
      <c r="AY68" s="33"/>
      <c r="AZ68" s="33"/>
      <c r="BA68" s="33"/>
      <c r="BB68" s="33"/>
      <c r="BC68" s="33"/>
      <c r="BD68" s="33"/>
      <c r="BE68" s="33"/>
      <c r="BF68" s="33"/>
      <c r="BG68" s="33"/>
      <c r="BH68" s="33"/>
      <c r="BI68" s="33"/>
      <c r="BJ68" s="33"/>
      <c r="BK68" s="33"/>
      <c r="BL68" s="33"/>
      <c r="BM68" s="33"/>
      <c r="BN68" s="33"/>
      <c r="BO68" s="33"/>
      <c r="BP68" s="33"/>
      <c r="BQ68" s="33"/>
      <c r="BR68" s="33"/>
      <c r="BS68" s="33"/>
      <c r="BT68" s="33"/>
      <c r="BU68" s="33"/>
      <c r="BV68" s="33"/>
      <c r="BW68" s="33"/>
      <c r="BX68" s="33"/>
      <c r="BY68" s="33"/>
      <c r="BZ68" s="33"/>
      <c r="CA68" s="33"/>
      <c r="CB68" s="33"/>
      <c r="CC68" s="33"/>
      <c r="CD68" s="33"/>
      <c r="CE68" s="33"/>
      <c r="CF68" s="33"/>
      <c r="CG68" s="33"/>
      <c r="CH68" s="33"/>
      <c r="CI68" s="33"/>
      <c r="CJ68" s="33"/>
      <c r="CK68" s="33"/>
      <c r="CL68" s="33"/>
      <c r="CM68" s="33"/>
      <c r="CN68" s="33"/>
      <c r="CO68" s="33"/>
      <c r="CP68" s="33"/>
      <c r="CQ68" s="33"/>
      <c r="CR68" s="33"/>
      <c r="CS68" s="33"/>
      <c r="CT68" s="33"/>
      <c r="CU68" s="33"/>
      <c r="CV68" s="33"/>
      <c r="CW68" s="33"/>
      <c r="CX68" s="33"/>
      <c r="CY68" s="33"/>
      <c r="CZ68" s="33"/>
      <c r="DA68" s="33"/>
      <c r="DB68" s="33"/>
      <c r="DC68" s="33"/>
      <c r="DD68" s="33"/>
      <c r="DE68" s="33"/>
      <c r="DF68" s="33"/>
      <c r="DG68" s="33"/>
      <c r="DH68" s="33"/>
      <c r="DI68" s="33"/>
      <c r="DJ68" s="33"/>
      <c r="DK68" s="33"/>
      <c r="DL68" s="33"/>
      <c r="DM68" s="33"/>
      <c r="DN68" s="33"/>
      <c r="DO68" s="33"/>
      <c r="DP68" s="33"/>
      <c r="DQ68" s="33"/>
      <c r="DR68" s="33"/>
      <c r="DS68" s="33"/>
      <c r="DT68" s="33"/>
      <c r="DU68" s="33"/>
      <c r="DV68" s="33"/>
      <c r="DW68" s="33"/>
      <c r="DX68" s="33"/>
      <c r="DY68" s="33"/>
      <c r="DZ68" s="6"/>
      <c r="EA68" s="6"/>
    </row>
    <row r="69" spans="1:131" x14ac:dyDescent="0.3">
      <c r="A69" s="61" t="s">
        <v>126</v>
      </c>
      <c r="B69" s="62" t="s">
        <v>127</v>
      </c>
      <c r="C69" s="79">
        <f>C70+C71+C72+C73+C75+C76+C77+C78+C74+C79+C80+C81</f>
        <v>0</v>
      </c>
      <c r="D69" s="79">
        <f t="shared" ref="D69:G69" si="16">D70+D71+D72+D73+D75+D76+D77+D78+D74+D79+D80+D81</f>
        <v>75471240</v>
      </c>
      <c r="E69" s="79">
        <f t="shared" si="16"/>
        <v>75471240</v>
      </c>
      <c r="F69" s="79">
        <f t="shared" si="16"/>
        <v>75471190</v>
      </c>
      <c r="G69" s="79">
        <f t="shared" si="16"/>
        <v>7844500</v>
      </c>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3"/>
      <c r="DB69" s="33"/>
      <c r="DC69" s="33"/>
      <c r="DD69" s="33"/>
      <c r="DE69" s="33"/>
      <c r="DF69" s="33"/>
      <c r="DG69" s="33"/>
      <c r="DH69" s="33"/>
      <c r="DI69" s="33"/>
      <c r="DJ69" s="33"/>
      <c r="DK69" s="33"/>
      <c r="DL69" s="33"/>
      <c r="DM69" s="33"/>
      <c r="DN69" s="33"/>
      <c r="DO69" s="33"/>
      <c r="DP69" s="33"/>
      <c r="DQ69" s="33"/>
      <c r="DR69" s="33"/>
      <c r="DS69" s="33"/>
      <c r="DT69" s="33"/>
      <c r="DU69" s="33"/>
      <c r="DV69" s="33"/>
      <c r="DW69" s="33"/>
      <c r="DX69" s="33"/>
      <c r="DY69" s="33"/>
      <c r="DZ69" s="6"/>
      <c r="EA69" s="6"/>
    </row>
    <row r="70" spans="1:131" ht="30" x14ac:dyDescent="0.3">
      <c r="A70" s="63" t="s">
        <v>128</v>
      </c>
      <c r="B70" s="70" t="s">
        <v>129</v>
      </c>
      <c r="C70" s="44"/>
      <c r="D70" s="79"/>
      <c r="E70" s="79"/>
      <c r="F70" s="44"/>
      <c r="G70" s="44"/>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c r="AS70" s="33"/>
      <c r="AT70" s="33"/>
      <c r="AU70" s="33"/>
      <c r="AV70" s="33"/>
      <c r="AW70" s="33"/>
      <c r="AX70" s="33"/>
      <c r="AY70" s="33"/>
      <c r="AZ70" s="33"/>
      <c r="BA70" s="33"/>
      <c r="BB70" s="33"/>
      <c r="BC70" s="33"/>
      <c r="BD70" s="33"/>
      <c r="BE70" s="33"/>
      <c r="BF70" s="33"/>
      <c r="BG70" s="33"/>
      <c r="BH70" s="33"/>
      <c r="BI70" s="33"/>
      <c r="BJ70" s="33"/>
      <c r="BK70" s="33"/>
      <c r="BL70" s="33"/>
      <c r="BM70" s="33"/>
      <c r="BN70" s="33"/>
      <c r="BO70" s="33"/>
      <c r="BP70" s="33"/>
      <c r="BQ70" s="33"/>
      <c r="BR70" s="33"/>
      <c r="BS70" s="33"/>
      <c r="BT70" s="33"/>
      <c r="BU70" s="33"/>
      <c r="BV70" s="33"/>
      <c r="BW70" s="33"/>
      <c r="BX70" s="33"/>
      <c r="BY70" s="33"/>
      <c r="BZ70" s="33"/>
      <c r="CA70" s="33"/>
      <c r="CB70" s="33"/>
      <c r="CC70" s="33"/>
      <c r="CD70" s="33"/>
      <c r="CE70" s="33"/>
      <c r="CF70" s="33"/>
      <c r="CG70" s="33"/>
      <c r="CH70" s="33"/>
      <c r="CI70" s="33"/>
      <c r="CJ70" s="33"/>
      <c r="CK70" s="33"/>
      <c r="CL70" s="33"/>
      <c r="CM70" s="33"/>
      <c r="CN70" s="33"/>
      <c r="CO70" s="33"/>
      <c r="CP70" s="33"/>
      <c r="CQ70" s="33"/>
      <c r="CR70" s="33"/>
      <c r="CS70" s="33"/>
      <c r="CT70" s="33"/>
      <c r="CU70" s="33"/>
      <c r="CV70" s="33"/>
      <c r="CW70" s="33"/>
      <c r="CX70" s="33"/>
      <c r="CY70" s="33"/>
      <c r="CZ70" s="33"/>
      <c r="DA70" s="33"/>
      <c r="DB70" s="33"/>
      <c r="DC70" s="33"/>
      <c r="DD70" s="33"/>
      <c r="DE70" s="33"/>
      <c r="DF70" s="33"/>
      <c r="DG70" s="33"/>
      <c r="DH70" s="33"/>
      <c r="DI70" s="33"/>
      <c r="DJ70" s="33"/>
      <c r="DK70" s="33"/>
      <c r="DL70" s="33"/>
      <c r="DM70" s="33"/>
      <c r="DN70" s="33"/>
      <c r="DO70" s="33"/>
      <c r="DP70" s="33"/>
      <c r="DQ70" s="33"/>
      <c r="DR70" s="33"/>
      <c r="DS70" s="33"/>
      <c r="DT70" s="33"/>
      <c r="DU70" s="33"/>
      <c r="DV70" s="33"/>
      <c r="DW70" s="33"/>
      <c r="DX70" s="33"/>
      <c r="DY70" s="33"/>
      <c r="DZ70" s="6"/>
      <c r="EA70" s="6"/>
    </row>
    <row r="71" spans="1:131" ht="30" x14ac:dyDescent="0.3">
      <c r="A71" s="63" t="s">
        <v>130</v>
      </c>
      <c r="B71" s="70" t="s">
        <v>131</v>
      </c>
      <c r="C71" s="44"/>
      <c r="D71" s="79"/>
      <c r="E71" s="79"/>
      <c r="F71" s="44"/>
      <c r="G71" s="44"/>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c r="AS71" s="33"/>
      <c r="AT71" s="33"/>
      <c r="AU71" s="33"/>
      <c r="AV71" s="33"/>
      <c r="AW71" s="33"/>
      <c r="AX71" s="33"/>
      <c r="AY71" s="33"/>
      <c r="AZ71" s="33"/>
      <c r="BA71" s="33"/>
      <c r="BB71" s="33"/>
      <c r="BC71" s="33"/>
      <c r="BD71" s="33"/>
      <c r="BE71" s="33"/>
      <c r="BF71" s="33"/>
      <c r="BG71" s="33"/>
      <c r="BH71" s="33"/>
      <c r="BI71" s="33"/>
      <c r="BJ71" s="33"/>
      <c r="BK71" s="33"/>
      <c r="BL71" s="33"/>
      <c r="BM71" s="33"/>
      <c r="BN71" s="33"/>
      <c r="BO71" s="33"/>
      <c r="BP71" s="33"/>
      <c r="BQ71" s="33"/>
      <c r="BR71" s="33"/>
      <c r="BS71" s="33"/>
      <c r="BT71" s="33"/>
      <c r="BU71" s="33"/>
      <c r="BV71" s="33"/>
      <c r="BW71" s="33"/>
      <c r="BX71" s="33"/>
      <c r="BY71" s="33"/>
      <c r="BZ71" s="33"/>
      <c r="CA71" s="33"/>
      <c r="CB71" s="33"/>
      <c r="CC71" s="33"/>
      <c r="CD71" s="33"/>
      <c r="CE71" s="33"/>
      <c r="CF71" s="33"/>
      <c r="CG71" s="33"/>
      <c r="CH71" s="33"/>
      <c r="CI71" s="33"/>
      <c r="CJ71" s="33"/>
      <c r="CK71" s="33"/>
      <c r="CL71" s="33"/>
      <c r="CM71" s="33"/>
      <c r="CN71" s="33"/>
      <c r="CO71" s="33"/>
      <c r="CP71" s="33"/>
      <c r="CQ71" s="33"/>
      <c r="CR71" s="33"/>
      <c r="CS71" s="33"/>
      <c r="CT71" s="33"/>
      <c r="CU71" s="33"/>
      <c r="CV71" s="33"/>
      <c r="CW71" s="33"/>
      <c r="CX71" s="33"/>
      <c r="CY71" s="33"/>
      <c r="CZ71" s="33"/>
      <c r="DA71" s="33"/>
      <c r="DB71" s="33"/>
      <c r="DC71" s="33"/>
      <c r="DD71" s="33"/>
      <c r="DE71" s="33"/>
      <c r="DF71" s="33"/>
      <c r="DG71" s="33"/>
      <c r="DH71" s="33"/>
      <c r="DI71" s="33"/>
      <c r="DJ71" s="33"/>
      <c r="DK71" s="33"/>
      <c r="DL71" s="33"/>
      <c r="DM71" s="33"/>
      <c r="DN71" s="33"/>
      <c r="DO71" s="33"/>
      <c r="DP71" s="33"/>
      <c r="DQ71" s="33"/>
      <c r="DR71" s="33"/>
      <c r="DS71" s="33"/>
      <c r="DT71" s="33"/>
      <c r="DU71" s="33"/>
      <c r="DV71" s="33"/>
      <c r="DW71" s="33"/>
      <c r="DX71" s="33"/>
      <c r="DY71" s="33"/>
      <c r="DZ71" s="6"/>
      <c r="EA71" s="6"/>
    </row>
    <row r="72" spans="1:131" ht="30" x14ac:dyDescent="0.3">
      <c r="A72" s="71" t="s">
        <v>132</v>
      </c>
      <c r="B72" s="70" t="s">
        <v>133</v>
      </c>
      <c r="C72" s="44"/>
      <c r="D72" s="79">
        <v>52381530</v>
      </c>
      <c r="E72" s="79">
        <v>52381530</v>
      </c>
      <c r="F72" s="44">
        <v>52381530</v>
      </c>
      <c r="G72" s="44">
        <v>0</v>
      </c>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c r="AS72" s="33"/>
      <c r="AT72" s="33"/>
      <c r="AU72" s="33"/>
      <c r="AV72" s="33"/>
      <c r="AW72" s="33"/>
      <c r="AX72" s="33"/>
      <c r="AY72" s="33"/>
      <c r="AZ72" s="33"/>
      <c r="BA72" s="33"/>
      <c r="BB72" s="33"/>
      <c r="BC72" s="33"/>
      <c r="BD72" s="33"/>
      <c r="BE72" s="33"/>
      <c r="BF72" s="33"/>
      <c r="BG72" s="33"/>
      <c r="BH72" s="33"/>
      <c r="BI72" s="33"/>
      <c r="BJ72" s="33"/>
      <c r="BK72" s="33"/>
      <c r="BL72" s="33"/>
      <c r="BM72" s="33"/>
      <c r="BN72" s="33"/>
      <c r="BO72" s="33"/>
      <c r="BP72" s="33"/>
      <c r="BQ72" s="33"/>
      <c r="BR72" s="33"/>
      <c r="BS72" s="33"/>
      <c r="BT72" s="33"/>
      <c r="BU72" s="33"/>
      <c r="BV72" s="33"/>
      <c r="BW72" s="33"/>
      <c r="BX72" s="33"/>
      <c r="BY72" s="33"/>
      <c r="BZ72" s="33"/>
      <c r="CA72" s="33"/>
      <c r="CB72" s="33"/>
      <c r="CC72" s="33"/>
      <c r="CD72" s="33"/>
      <c r="CE72" s="33"/>
      <c r="CF72" s="33"/>
      <c r="CG72" s="33"/>
      <c r="CH72" s="33"/>
      <c r="CI72" s="33"/>
      <c r="CJ72" s="33"/>
      <c r="CK72" s="33"/>
      <c r="CL72" s="33"/>
      <c r="CM72" s="33"/>
      <c r="CN72" s="33"/>
      <c r="CO72" s="33"/>
      <c r="CP72" s="33"/>
      <c r="CQ72" s="33"/>
      <c r="CR72" s="33"/>
      <c r="CS72" s="33"/>
      <c r="CT72" s="33"/>
      <c r="CU72" s="33"/>
      <c r="CV72" s="33"/>
      <c r="CW72" s="33"/>
      <c r="CX72" s="33"/>
      <c r="CY72" s="33"/>
      <c r="CZ72" s="33"/>
      <c r="DA72" s="33"/>
      <c r="DB72" s="33"/>
      <c r="DC72" s="33"/>
      <c r="DD72" s="33"/>
      <c r="DE72" s="33"/>
      <c r="DF72" s="33"/>
      <c r="DG72" s="33"/>
      <c r="DH72" s="33"/>
      <c r="DI72" s="33"/>
      <c r="DJ72" s="33"/>
      <c r="DK72" s="33"/>
      <c r="DL72" s="33"/>
      <c r="DM72" s="33"/>
      <c r="DN72" s="33"/>
      <c r="DO72" s="33"/>
      <c r="DP72" s="33"/>
      <c r="DQ72" s="33"/>
      <c r="DR72" s="33"/>
      <c r="DS72" s="33"/>
      <c r="DT72" s="33"/>
      <c r="DU72" s="33"/>
      <c r="DV72" s="33"/>
      <c r="DW72" s="33"/>
      <c r="DX72" s="33"/>
      <c r="DY72" s="33"/>
      <c r="DZ72" s="6"/>
      <c r="EA72" s="6"/>
    </row>
    <row r="73" spans="1:131" ht="30" x14ac:dyDescent="0.3">
      <c r="A73" s="63" t="s">
        <v>134</v>
      </c>
      <c r="B73" s="72" t="s">
        <v>135</v>
      </c>
      <c r="C73" s="44"/>
      <c r="D73" s="79"/>
      <c r="E73" s="79"/>
      <c r="F73" s="44">
        <v>-50</v>
      </c>
      <c r="G73" s="44">
        <v>-50</v>
      </c>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c r="AS73" s="33"/>
      <c r="AT73" s="33"/>
      <c r="AU73" s="33"/>
      <c r="AV73" s="33"/>
      <c r="AW73" s="33"/>
      <c r="AX73" s="33"/>
      <c r="AY73" s="33"/>
      <c r="AZ73" s="33"/>
      <c r="BA73" s="33"/>
      <c r="BB73" s="33"/>
      <c r="BC73" s="33"/>
      <c r="BD73" s="33"/>
      <c r="BE73" s="33"/>
      <c r="BF73" s="33"/>
      <c r="BG73" s="33"/>
      <c r="BH73" s="33"/>
      <c r="BI73" s="33"/>
      <c r="BJ73" s="33"/>
      <c r="BK73" s="33"/>
      <c r="BL73" s="33"/>
      <c r="BM73" s="33"/>
      <c r="BN73" s="33"/>
      <c r="BO73" s="33"/>
      <c r="BP73" s="33"/>
      <c r="BQ73" s="33"/>
      <c r="BR73" s="33"/>
      <c r="BS73" s="33"/>
      <c r="BT73" s="33"/>
      <c r="BU73" s="33"/>
      <c r="BV73" s="33"/>
      <c r="BW73" s="33"/>
      <c r="BX73" s="33"/>
      <c r="BY73" s="33"/>
      <c r="BZ73" s="33"/>
      <c r="CA73" s="33"/>
      <c r="CB73" s="33"/>
      <c r="CC73" s="33"/>
      <c r="CD73" s="33"/>
      <c r="CE73" s="33"/>
      <c r="CF73" s="33"/>
      <c r="CG73" s="33"/>
      <c r="CH73" s="33"/>
      <c r="CI73" s="33"/>
      <c r="CJ73" s="33"/>
      <c r="CK73" s="33"/>
      <c r="CL73" s="33"/>
      <c r="CM73" s="33"/>
      <c r="CN73" s="33"/>
      <c r="CO73" s="33"/>
      <c r="CP73" s="33"/>
      <c r="CQ73" s="33"/>
      <c r="CR73" s="33"/>
      <c r="CS73" s="33"/>
      <c r="CT73" s="33"/>
      <c r="CU73" s="33"/>
      <c r="CV73" s="33"/>
      <c r="CW73" s="33"/>
      <c r="CX73" s="33"/>
      <c r="CY73" s="33"/>
      <c r="CZ73" s="33"/>
      <c r="DA73" s="33"/>
      <c r="DB73" s="33"/>
      <c r="DC73" s="33"/>
      <c r="DD73" s="33"/>
      <c r="DE73" s="33"/>
      <c r="DF73" s="33"/>
      <c r="DG73" s="33"/>
      <c r="DH73" s="33"/>
      <c r="DI73" s="33"/>
      <c r="DJ73" s="33"/>
      <c r="DK73" s="33"/>
      <c r="DL73" s="33"/>
      <c r="DM73" s="33"/>
      <c r="DN73" s="33"/>
      <c r="DO73" s="33"/>
      <c r="DP73" s="33"/>
      <c r="DQ73" s="33"/>
      <c r="DR73" s="33"/>
      <c r="DS73" s="33"/>
      <c r="DT73" s="33"/>
      <c r="DU73" s="33"/>
      <c r="DV73" s="33"/>
      <c r="DW73" s="33"/>
      <c r="DX73" s="33"/>
      <c r="DY73" s="33"/>
      <c r="DZ73" s="6"/>
      <c r="EA73" s="6"/>
    </row>
    <row r="74" spans="1:131" x14ac:dyDescent="0.3">
      <c r="A74" s="63" t="s">
        <v>136</v>
      </c>
      <c r="B74" s="72" t="s">
        <v>137</v>
      </c>
      <c r="C74" s="44"/>
      <c r="D74" s="79"/>
      <c r="E74" s="79"/>
      <c r="F74" s="44"/>
      <c r="G74" s="44"/>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33"/>
      <c r="DL74" s="33"/>
      <c r="DM74" s="33"/>
      <c r="DN74" s="33"/>
      <c r="DO74" s="33"/>
      <c r="DP74" s="33"/>
      <c r="DQ74" s="33"/>
      <c r="DR74" s="33"/>
      <c r="DS74" s="33"/>
      <c r="DT74" s="33"/>
      <c r="DU74" s="33"/>
      <c r="DV74" s="33"/>
      <c r="DW74" s="33"/>
      <c r="DX74" s="33"/>
      <c r="DY74" s="33"/>
      <c r="DZ74" s="6"/>
      <c r="EA74" s="6"/>
    </row>
    <row r="75" spans="1:131" ht="30" x14ac:dyDescent="0.3">
      <c r="A75" s="63" t="s">
        <v>138</v>
      </c>
      <c r="B75" s="72" t="s">
        <v>139</v>
      </c>
      <c r="C75" s="44"/>
      <c r="D75" s="79"/>
      <c r="E75" s="79"/>
      <c r="F75" s="44"/>
      <c r="G75" s="44"/>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33"/>
      <c r="DL75" s="33"/>
      <c r="DM75" s="33"/>
      <c r="DN75" s="33"/>
      <c r="DO75" s="33"/>
      <c r="DP75" s="33"/>
      <c r="DQ75" s="33"/>
      <c r="DR75" s="33"/>
      <c r="DS75" s="33"/>
      <c r="DT75" s="33"/>
      <c r="DU75" s="33"/>
      <c r="DV75" s="33"/>
      <c r="DW75" s="33"/>
      <c r="DX75" s="33"/>
      <c r="DY75" s="33"/>
      <c r="DZ75" s="6"/>
      <c r="EA75" s="6"/>
    </row>
    <row r="76" spans="1:131" ht="30" x14ac:dyDescent="0.3">
      <c r="A76" s="63" t="s">
        <v>140</v>
      </c>
      <c r="B76" s="72" t="s">
        <v>141</v>
      </c>
      <c r="C76" s="44"/>
      <c r="D76" s="79"/>
      <c r="E76" s="79"/>
      <c r="F76" s="44"/>
      <c r="G76" s="44"/>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33"/>
      <c r="DL76" s="33"/>
      <c r="DM76" s="33"/>
      <c r="DN76" s="33"/>
      <c r="DO76" s="33"/>
      <c r="DP76" s="33"/>
      <c r="DQ76" s="33"/>
      <c r="DR76" s="33"/>
      <c r="DS76" s="33"/>
      <c r="DT76" s="33"/>
      <c r="DU76" s="33"/>
      <c r="DV76" s="33"/>
      <c r="DW76" s="33"/>
      <c r="DX76" s="33"/>
      <c r="DY76" s="33"/>
      <c r="DZ76" s="6"/>
      <c r="EA76" s="6"/>
    </row>
    <row r="77" spans="1:131" ht="30" x14ac:dyDescent="0.3">
      <c r="A77" s="63" t="s">
        <v>142</v>
      </c>
      <c r="B77" s="72" t="s">
        <v>143</v>
      </c>
      <c r="C77" s="44"/>
      <c r="D77" s="79"/>
      <c r="E77" s="79"/>
      <c r="F77" s="44"/>
      <c r="G77" s="44"/>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33"/>
      <c r="DL77" s="33"/>
      <c r="DM77" s="33"/>
      <c r="DN77" s="33"/>
      <c r="DO77" s="33"/>
      <c r="DP77" s="33"/>
      <c r="DQ77" s="33"/>
      <c r="DR77" s="33"/>
      <c r="DS77" s="33"/>
      <c r="DT77" s="33"/>
      <c r="DU77" s="33"/>
      <c r="DV77" s="33"/>
      <c r="DW77" s="33"/>
      <c r="DX77" s="33"/>
      <c r="DY77" s="33"/>
      <c r="DZ77" s="6"/>
      <c r="EA77" s="6"/>
    </row>
    <row r="78" spans="1:131" ht="75" x14ac:dyDescent="0.3">
      <c r="A78" s="63" t="s">
        <v>144</v>
      </c>
      <c r="B78" s="72" t="s">
        <v>145</v>
      </c>
      <c r="C78" s="44"/>
      <c r="D78" s="79"/>
      <c r="E78" s="79"/>
      <c r="F78" s="44"/>
      <c r="G78" s="44"/>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33"/>
      <c r="DL78" s="33"/>
      <c r="DM78" s="33"/>
      <c r="DN78" s="33"/>
      <c r="DO78" s="33"/>
      <c r="DP78" s="33"/>
      <c r="DQ78" s="33"/>
      <c r="DR78" s="33"/>
      <c r="DS78" s="33"/>
      <c r="DT78" s="33"/>
      <c r="DU78" s="33"/>
      <c r="DV78" s="33"/>
      <c r="DW78" s="33"/>
      <c r="DX78" s="33"/>
      <c r="DY78" s="33"/>
      <c r="DZ78" s="6"/>
      <c r="EA78" s="6"/>
    </row>
    <row r="79" spans="1:131" ht="30" x14ac:dyDescent="0.3">
      <c r="A79" s="63" t="s">
        <v>146</v>
      </c>
      <c r="B79" s="72" t="s">
        <v>147</v>
      </c>
      <c r="C79" s="44"/>
      <c r="D79" s="79">
        <v>7844550</v>
      </c>
      <c r="E79" s="79">
        <v>7844550</v>
      </c>
      <c r="F79" s="44">
        <v>7844550</v>
      </c>
      <c r="G79" s="44">
        <v>7844550</v>
      </c>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33"/>
      <c r="DL79" s="33"/>
      <c r="DM79" s="33"/>
      <c r="DN79" s="33"/>
      <c r="DO79" s="33"/>
      <c r="DP79" s="33"/>
      <c r="DQ79" s="33"/>
      <c r="DR79" s="33"/>
      <c r="DS79" s="33"/>
      <c r="DT79" s="33"/>
      <c r="DU79" s="33"/>
      <c r="DV79" s="33"/>
      <c r="DW79" s="33"/>
      <c r="DX79" s="33"/>
      <c r="DY79" s="33"/>
      <c r="DZ79" s="6"/>
      <c r="EA79" s="6"/>
    </row>
    <row r="80" spans="1:131" ht="30" x14ac:dyDescent="0.3">
      <c r="A80" s="63" t="s">
        <v>148</v>
      </c>
      <c r="B80" s="72" t="s">
        <v>149</v>
      </c>
      <c r="C80" s="44"/>
      <c r="D80" s="79"/>
      <c r="E80" s="79"/>
      <c r="F80" s="44"/>
      <c r="G80" s="44"/>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33"/>
      <c r="DL80" s="33"/>
      <c r="DM80" s="33"/>
      <c r="DN80" s="33"/>
      <c r="DO80" s="33"/>
      <c r="DP80" s="33"/>
      <c r="DQ80" s="33"/>
      <c r="DR80" s="33"/>
      <c r="DS80" s="33"/>
      <c r="DT80" s="33"/>
      <c r="DU80" s="33"/>
      <c r="DV80" s="33"/>
      <c r="DW80" s="33"/>
      <c r="DX80" s="33"/>
      <c r="DY80" s="33"/>
      <c r="DZ80" s="6"/>
      <c r="EA80" s="6"/>
    </row>
    <row r="81" spans="1:131" ht="60" x14ac:dyDescent="0.3">
      <c r="A81" s="63" t="s">
        <v>150</v>
      </c>
      <c r="B81" s="72" t="s">
        <v>151</v>
      </c>
      <c r="C81" s="44"/>
      <c r="D81" s="79">
        <v>15245160</v>
      </c>
      <c r="E81" s="79">
        <v>15245160</v>
      </c>
      <c r="F81" s="44">
        <v>15245160</v>
      </c>
      <c r="G81" s="44">
        <v>0</v>
      </c>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6"/>
      <c r="EA81" s="6"/>
    </row>
    <row r="82" spans="1:131" x14ac:dyDescent="0.3">
      <c r="A82" s="61" t="s">
        <v>152</v>
      </c>
      <c r="B82" s="62" t="s">
        <v>153</v>
      </c>
      <c r="C82" s="79">
        <f>+C83+C84+C85+C86+C87+C88+C89+C90</f>
        <v>0</v>
      </c>
      <c r="D82" s="79">
        <f t="shared" ref="D82:G82" si="17">+D83+D84+D85+D86+D87+D88+D89+D90</f>
        <v>0</v>
      </c>
      <c r="E82" s="79">
        <f t="shared" si="17"/>
        <v>0</v>
      </c>
      <c r="F82" s="79">
        <f t="shared" si="17"/>
        <v>221</v>
      </c>
      <c r="G82" s="79">
        <f t="shared" si="17"/>
        <v>0</v>
      </c>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33"/>
      <c r="DL82" s="33"/>
      <c r="DM82" s="33"/>
      <c r="DN82" s="33"/>
      <c r="DO82" s="33"/>
      <c r="DP82" s="33"/>
      <c r="DQ82" s="33"/>
      <c r="DR82" s="33"/>
      <c r="DS82" s="33"/>
      <c r="DT82" s="33"/>
      <c r="DU82" s="33"/>
      <c r="DV82" s="33"/>
      <c r="DW82" s="33"/>
      <c r="DX82" s="33"/>
      <c r="DY82" s="33"/>
      <c r="DZ82" s="6"/>
      <c r="EA82" s="6"/>
    </row>
    <row r="83" spans="1:131" ht="30" x14ac:dyDescent="0.3">
      <c r="A83" s="73" t="s">
        <v>154</v>
      </c>
      <c r="B83" s="34" t="s">
        <v>155</v>
      </c>
      <c r="C83" s="44"/>
      <c r="D83" s="79"/>
      <c r="E83" s="79"/>
      <c r="F83" s="44"/>
      <c r="G83" s="44"/>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6"/>
      <c r="EA83" s="6"/>
    </row>
    <row r="84" spans="1:131" ht="30" x14ac:dyDescent="0.3">
      <c r="A84" s="73" t="s">
        <v>156</v>
      </c>
      <c r="B84" s="35" t="s">
        <v>135</v>
      </c>
      <c r="C84" s="44"/>
      <c r="D84" s="79"/>
      <c r="E84" s="79"/>
      <c r="F84" s="44"/>
      <c r="G84" s="44"/>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6"/>
      <c r="EA84" s="6"/>
    </row>
    <row r="85" spans="1:131" ht="45" x14ac:dyDescent="0.3">
      <c r="A85" s="63" t="s">
        <v>157</v>
      </c>
      <c r="B85" s="34" t="s">
        <v>158</v>
      </c>
      <c r="C85" s="44"/>
      <c r="D85" s="79"/>
      <c r="E85" s="79"/>
      <c r="F85" s="44">
        <v>216</v>
      </c>
      <c r="G85" s="44">
        <v>0</v>
      </c>
      <c r="H85" s="33"/>
      <c r="I85" s="33"/>
      <c r="J85" s="33"/>
      <c r="K85" s="33"/>
      <c r="L85" s="33"/>
      <c r="M85" s="33"/>
      <c r="N85" s="33"/>
      <c r="O85" s="33"/>
      <c r="P85" s="33"/>
      <c r="Q85" s="33"/>
      <c r="R85" s="33"/>
      <c r="S85" s="33"/>
      <c r="T85" s="33"/>
      <c r="U85" s="33"/>
      <c r="V85" s="33"/>
      <c r="W85" s="33"/>
      <c r="X85" s="33"/>
      <c r="Y85" s="33"/>
      <c r="Z85" s="33"/>
      <c r="AA85" s="33"/>
      <c r="AB85" s="33"/>
      <c r="AC85" s="33"/>
      <c r="AD85" s="33"/>
      <c r="AE85" s="33"/>
      <c r="AF85" s="33"/>
      <c r="AG85" s="33"/>
      <c r="AH85" s="33"/>
      <c r="AI85" s="33"/>
      <c r="AJ85" s="33"/>
      <c r="AK85" s="33"/>
      <c r="AL85" s="33"/>
      <c r="AM85" s="33"/>
      <c r="AN85" s="33"/>
      <c r="AO85" s="33"/>
      <c r="AP85" s="33"/>
      <c r="AQ85" s="33"/>
      <c r="AR85" s="33"/>
      <c r="AS85" s="33"/>
      <c r="AT85" s="33"/>
      <c r="AU85" s="33"/>
      <c r="AV85" s="33"/>
      <c r="AW85" s="33"/>
      <c r="AX85" s="33"/>
      <c r="AY85" s="33"/>
      <c r="AZ85" s="33"/>
      <c r="BA85" s="33"/>
      <c r="BB85" s="33"/>
      <c r="BC85" s="33"/>
      <c r="BD85" s="33"/>
      <c r="BE85" s="33"/>
      <c r="BF85" s="33"/>
      <c r="BG85" s="33"/>
      <c r="BH85" s="33"/>
      <c r="BI85" s="33"/>
      <c r="BJ85" s="33"/>
      <c r="BK85" s="33"/>
      <c r="BL85" s="33"/>
      <c r="BM85" s="33"/>
      <c r="BN85" s="33"/>
      <c r="BO85" s="33"/>
      <c r="BP85" s="33"/>
      <c r="BQ85" s="33"/>
      <c r="BR85" s="33"/>
      <c r="BS85" s="33"/>
      <c r="BT85" s="33"/>
      <c r="BU85" s="33"/>
      <c r="BV85" s="33"/>
      <c r="BW85" s="33"/>
      <c r="BX85" s="33"/>
      <c r="BY85" s="33"/>
      <c r="BZ85" s="33"/>
      <c r="CA85" s="33"/>
      <c r="CB85" s="33"/>
      <c r="CC85" s="33"/>
      <c r="CD85" s="33"/>
      <c r="CE85" s="33"/>
      <c r="CF85" s="33"/>
      <c r="CG85" s="33"/>
      <c r="CH85" s="33"/>
      <c r="CI85" s="33"/>
      <c r="CJ85" s="33"/>
      <c r="CK85" s="33"/>
      <c r="CL85" s="33"/>
      <c r="CM85" s="33"/>
      <c r="CN85" s="33"/>
      <c r="CO85" s="33"/>
      <c r="CP85" s="33"/>
      <c r="CQ85" s="33"/>
      <c r="CR85" s="33"/>
      <c r="CS85" s="33"/>
      <c r="CT85" s="33"/>
      <c r="CU85" s="33"/>
      <c r="CV85" s="33"/>
      <c r="CW85" s="33"/>
      <c r="CX85" s="33"/>
      <c r="CY85" s="33"/>
      <c r="CZ85" s="33"/>
      <c r="DA85" s="33"/>
      <c r="DB85" s="33"/>
      <c r="DC85" s="33"/>
      <c r="DD85" s="33"/>
      <c r="DE85" s="33"/>
      <c r="DF85" s="33"/>
      <c r="DG85" s="33"/>
      <c r="DH85" s="33"/>
      <c r="DI85" s="33"/>
      <c r="DJ85" s="33"/>
      <c r="DK85" s="33"/>
      <c r="DL85" s="33"/>
      <c r="DM85" s="33"/>
      <c r="DN85" s="33"/>
      <c r="DO85" s="33"/>
      <c r="DP85" s="33"/>
      <c r="DQ85" s="33"/>
      <c r="DR85" s="33"/>
      <c r="DS85" s="33"/>
      <c r="DT85" s="33"/>
      <c r="DU85" s="33"/>
      <c r="DV85" s="33"/>
      <c r="DW85" s="33"/>
      <c r="DX85" s="33"/>
      <c r="DY85" s="33"/>
      <c r="DZ85" s="6"/>
      <c r="EA85" s="6"/>
    </row>
    <row r="86" spans="1:131" ht="45" x14ac:dyDescent="0.3">
      <c r="A86" s="63" t="s">
        <v>159</v>
      </c>
      <c r="B86" s="34" t="s">
        <v>160</v>
      </c>
      <c r="C86" s="44"/>
      <c r="D86" s="79"/>
      <c r="E86" s="79"/>
      <c r="F86" s="44">
        <v>5</v>
      </c>
      <c r="G86" s="44">
        <v>0</v>
      </c>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U86" s="33"/>
      <c r="AV86" s="33"/>
      <c r="AW86" s="33"/>
      <c r="AX86" s="33"/>
      <c r="AY86" s="33"/>
      <c r="AZ86" s="33"/>
      <c r="BA86" s="33"/>
      <c r="BB86" s="33"/>
      <c r="BC86" s="33"/>
      <c r="BD86" s="33"/>
      <c r="BE86" s="33"/>
      <c r="BF86" s="33"/>
      <c r="BG86" s="33"/>
      <c r="BH86" s="33"/>
      <c r="BI86" s="33"/>
      <c r="BJ86" s="33"/>
      <c r="BK86" s="33"/>
      <c r="BL86" s="33"/>
      <c r="BM86" s="33"/>
      <c r="BN86" s="33"/>
      <c r="BO86" s="33"/>
      <c r="BP86" s="33"/>
      <c r="BQ86" s="33"/>
      <c r="BR86" s="33"/>
      <c r="BS86" s="33"/>
      <c r="BT86" s="33"/>
      <c r="BU86" s="33"/>
      <c r="BV86" s="33"/>
      <c r="BW86" s="33"/>
      <c r="BX86" s="33"/>
      <c r="BY86" s="33"/>
      <c r="BZ86" s="33"/>
      <c r="CA86" s="33"/>
      <c r="CB86" s="33"/>
      <c r="CC86" s="33"/>
      <c r="CD86" s="33"/>
      <c r="CE86" s="33"/>
      <c r="CF86" s="33"/>
      <c r="CG86" s="33"/>
      <c r="CH86" s="33"/>
      <c r="CI86" s="33"/>
      <c r="CJ86" s="33"/>
      <c r="CK86" s="33"/>
      <c r="CL86" s="33"/>
      <c r="CM86" s="33"/>
      <c r="CN86" s="33"/>
      <c r="CO86" s="33"/>
      <c r="CP86" s="33"/>
      <c r="CQ86" s="33"/>
      <c r="CR86" s="33"/>
      <c r="CS86" s="33"/>
      <c r="CT86" s="33"/>
      <c r="CU86" s="33"/>
      <c r="CV86" s="33"/>
      <c r="CW86" s="33"/>
      <c r="CX86" s="33"/>
      <c r="CY86" s="33"/>
      <c r="CZ86" s="33"/>
      <c r="DA86" s="33"/>
      <c r="DB86" s="33"/>
      <c r="DC86" s="33"/>
      <c r="DD86" s="33"/>
      <c r="DE86" s="33"/>
      <c r="DF86" s="33"/>
      <c r="DG86" s="33"/>
      <c r="DH86" s="33"/>
      <c r="DI86" s="33"/>
      <c r="DJ86" s="33"/>
      <c r="DK86" s="33"/>
      <c r="DL86" s="33"/>
      <c r="DM86" s="33"/>
      <c r="DN86" s="33"/>
      <c r="DO86" s="33"/>
      <c r="DP86" s="33"/>
      <c r="DQ86" s="33"/>
      <c r="DR86" s="33"/>
      <c r="DS86" s="33"/>
      <c r="DT86" s="33"/>
      <c r="DU86" s="33"/>
      <c r="DV86" s="33"/>
      <c r="DW86" s="33"/>
      <c r="DX86" s="33"/>
      <c r="DY86" s="33"/>
      <c r="DZ86" s="6"/>
      <c r="EA86" s="6"/>
    </row>
    <row r="87" spans="1:131" ht="30" x14ac:dyDescent="0.3">
      <c r="A87" s="63" t="s">
        <v>161</v>
      </c>
      <c r="B87" s="34" t="s">
        <v>139</v>
      </c>
      <c r="C87" s="44"/>
      <c r="D87" s="79"/>
      <c r="E87" s="79"/>
      <c r="F87" s="44"/>
      <c r="G87" s="44"/>
      <c r="L87" s="6"/>
      <c r="AL87" s="6"/>
      <c r="AM87" s="6"/>
      <c r="AN87" s="6"/>
      <c r="BF87" s="6"/>
    </row>
    <row r="88" spans="1:131" ht="30" x14ac:dyDescent="0.3">
      <c r="A88" s="66" t="s">
        <v>162</v>
      </c>
      <c r="B88" s="74" t="s">
        <v>163</v>
      </c>
      <c r="C88" s="44"/>
      <c r="D88" s="79"/>
      <c r="E88" s="79"/>
      <c r="F88" s="44"/>
      <c r="G88" s="44"/>
      <c r="AL88" s="6"/>
      <c r="AM88" s="6"/>
      <c r="AN88" s="6"/>
      <c r="BF88" s="6"/>
    </row>
    <row r="89" spans="1:131" ht="75" x14ac:dyDescent="0.3">
      <c r="A89" s="75" t="s">
        <v>164</v>
      </c>
      <c r="B89" s="24" t="s">
        <v>165</v>
      </c>
      <c r="C89" s="44"/>
      <c r="D89" s="79"/>
      <c r="E89" s="79"/>
      <c r="F89" s="44"/>
      <c r="G89" s="44"/>
      <c r="AL89" s="6"/>
      <c r="AM89" s="6"/>
      <c r="AN89" s="6"/>
      <c r="BF89" s="6"/>
    </row>
    <row r="90" spans="1:131" ht="45" x14ac:dyDescent="0.3">
      <c r="A90" s="75" t="s">
        <v>166</v>
      </c>
      <c r="B90" s="76" t="s">
        <v>167</v>
      </c>
      <c r="C90" s="44"/>
      <c r="D90" s="79"/>
      <c r="E90" s="79"/>
      <c r="F90" s="44"/>
      <c r="G90" s="44"/>
      <c r="AL90" s="6"/>
      <c r="AM90" s="6"/>
      <c r="AN90" s="6"/>
      <c r="BF90" s="6"/>
    </row>
    <row r="91" spans="1:131" ht="45" x14ac:dyDescent="0.3">
      <c r="A91" s="75" t="s">
        <v>168</v>
      </c>
      <c r="B91" s="77" t="s">
        <v>169</v>
      </c>
      <c r="C91" s="79">
        <f>C92</f>
        <v>0</v>
      </c>
      <c r="D91" s="79">
        <f t="shared" ref="D91:G92" si="18">D92</f>
        <v>0</v>
      </c>
      <c r="E91" s="79">
        <f t="shared" si="18"/>
        <v>0</v>
      </c>
      <c r="F91" s="79">
        <f t="shared" si="18"/>
        <v>0</v>
      </c>
      <c r="G91" s="79">
        <f t="shared" si="18"/>
        <v>0</v>
      </c>
      <c r="AL91" s="6"/>
      <c r="AM91" s="6"/>
      <c r="AN91" s="6"/>
      <c r="BF91" s="6"/>
    </row>
    <row r="92" spans="1:131" x14ac:dyDescent="0.3">
      <c r="A92" s="75" t="s">
        <v>170</v>
      </c>
      <c r="B92" s="76" t="s">
        <v>171</v>
      </c>
      <c r="C92" s="79">
        <f>C93</f>
        <v>0</v>
      </c>
      <c r="D92" s="79">
        <f t="shared" si="18"/>
        <v>0</v>
      </c>
      <c r="E92" s="79">
        <f t="shared" si="18"/>
        <v>0</v>
      </c>
      <c r="F92" s="79">
        <f t="shared" si="18"/>
        <v>0</v>
      </c>
      <c r="G92" s="79">
        <f t="shared" si="18"/>
        <v>0</v>
      </c>
      <c r="AL92" s="6"/>
      <c r="AM92" s="6"/>
      <c r="AN92" s="6"/>
      <c r="BF92" s="6"/>
    </row>
    <row r="93" spans="1:131" x14ac:dyDescent="0.3">
      <c r="A93" s="75" t="s">
        <v>172</v>
      </c>
      <c r="B93" s="76" t="s">
        <v>173</v>
      </c>
      <c r="C93" s="79"/>
      <c r="D93" s="79"/>
      <c r="E93" s="79"/>
      <c r="F93" s="44"/>
      <c r="G93" s="44"/>
      <c r="BF93" s="6"/>
    </row>
    <row r="94" spans="1:131" ht="45" x14ac:dyDescent="0.3">
      <c r="A94" s="75" t="s">
        <v>471</v>
      </c>
      <c r="B94" s="77" t="s">
        <v>169</v>
      </c>
      <c r="C94" s="79">
        <f>C95+C98</f>
        <v>0</v>
      </c>
      <c r="D94" s="79">
        <f t="shared" ref="D94:G94" si="19">D95+D98</f>
        <v>0</v>
      </c>
      <c r="E94" s="79">
        <f t="shared" si="19"/>
        <v>0</v>
      </c>
      <c r="F94" s="79">
        <f t="shared" si="19"/>
        <v>0</v>
      </c>
      <c r="G94" s="79">
        <f t="shared" si="19"/>
        <v>0</v>
      </c>
      <c r="BF94" s="6"/>
    </row>
    <row r="95" spans="1:131" x14ac:dyDescent="0.3">
      <c r="A95" s="75" t="s">
        <v>472</v>
      </c>
      <c r="B95" s="76" t="s">
        <v>171</v>
      </c>
      <c r="C95" s="79">
        <f>C96+C97</f>
        <v>0</v>
      </c>
      <c r="D95" s="79">
        <f t="shared" ref="D95:G95" si="20">D96</f>
        <v>0</v>
      </c>
      <c r="E95" s="79">
        <f t="shared" si="20"/>
        <v>0</v>
      </c>
      <c r="F95" s="79">
        <f t="shared" si="20"/>
        <v>0</v>
      </c>
      <c r="G95" s="79">
        <f t="shared" si="20"/>
        <v>0</v>
      </c>
      <c r="BF95" s="6"/>
    </row>
    <row r="96" spans="1:131" x14ac:dyDescent="0.3">
      <c r="A96" s="75" t="s">
        <v>473</v>
      </c>
      <c r="B96" s="76" t="s">
        <v>466</v>
      </c>
      <c r="C96" s="79"/>
      <c r="D96" s="79"/>
      <c r="E96" s="79"/>
      <c r="F96" s="44"/>
      <c r="G96" s="44"/>
      <c r="BF96" s="6"/>
    </row>
    <row r="97" spans="1:58" x14ac:dyDescent="0.3">
      <c r="A97" s="75" t="s">
        <v>497</v>
      </c>
      <c r="B97" s="76" t="s">
        <v>496</v>
      </c>
      <c r="C97" s="79"/>
      <c r="D97" s="79"/>
      <c r="E97" s="79"/>
      <c r="F97" s="44"/>
      <c r="G97" s="44"/>
      <c r="BF97" s="6"/>
    </row>
    <row r="98" spans="1:58" ht="30" x14ac:dyDescent="0.3">
      <c r="A98" s="75" t="s">
        <v>500</v>
      </c>
      <c r="B98" s="77" t="s">
        <v>499</v>
      </c>
      <c r="C98" s="79">
        <f>C99+C100</f>
        <v>0</v>
      </c>
      <c r="D98" s="79">
        <f t="shared" ref="D98:G98" si="21">D99+D100</f>
        <v>0</v>
      </c>
      <c r="E98" s="79">
        <f t="shared" si="21"/>
        <v>0</v>
      </c>
      <c r="F98" s="79">
        <f t="shared" si="21"/>
        <v>0</v>
      </c>
      <c r="G98" s="79">
        <f t="shared" si="21"/>
        <v>0</v>
      </c>
      <c r="BF98" s="6"/>
    </row>
    <row r="99" spans="1:58" x14ac:dyDescent="0.3">
      <c r="A99" s="75" t="s">
        <v>501</v>
      </c>
      <c r="B99" s="76" t="s">
        <v>466</v>
      </c>
      <c r="C99" s="79"/>
      <c r="D99" s="79"/>
      <c r="E99" s="79"/>
      <c r="F99" s="44"/>
      <c r="G99" s="44"/>
      <c r="BF99" s="6"/>
    </row>
    <row r="100" spans="1:58" x14ac:dyDescent="0.3">
      <c r="A100" s="75" t="s">
        <v>502</v>
      </c>
      <c r="B100" s="76" t="s">
        <v>496</v>
      </c>
      <c r="C100" s="79"/>
      <c r="D100" s="79"/>
      <c r="E100" s="79"/>
      <c r="F100" s="44"/>
      <c r="G100" s="44"/>
      <c r="BF100" s="6"/>
    </row>
    <row r="101" spans="1:58" ht="30" x14ac:dyDescent="0.3">
      <c r="A101" s="77" t="s">
        <v>474</v>
      </c>
      <c r="B101" s="77" t="s">
        <v>174</v>
      </c>
      <c r="C101" s="79">
        <f>C102+C104</f>
        <v>0</v>
      </c>
      <c r="D101" s="79">
        <f t="shared" ref="D101:G101" si="22">D102+D104</f>
        <v>0</v>
      </c>
      <c r="E101" s="79">
        <f t="shared" si="22"/>
        <v>0</v>
      </c>
      <c r="F101" s="79">
        <f t="shared" si="22"/>
        <v>0</v>
      </c>
      <c r="G101" s="79">
        <f t="shared" si="22"/>
        <v>0</v>
      </c>
      <c r="BF101" s="6"/>
    </row>
    <row r="102" spans="1:58" ht="45" x14ac:dyDescent="0.3">
      <c r="A102" s="77" t="s">
        <v>175</v>
      </c>
      <c r="B102" s="77" t="s">
        <v>169</v>
      </c>
      <c r="C102" s="79">
        <f>C103</f>
        <v>0</v>
      </c>
      <c r="D102" s="79">
        <f t="shared" ref="D102:G102" si="23">D103</f>
        <v>0</v>
      </c>
      <c r="E102" s="79">
        <f t="shared" si="23"/>
        <v>0</v>
      </c>
      <c r="F102" s="79">
        <f t="shared" si="23"/>
        <v>0</v>
      </c>
      <c r="G102" s="79">
        <f t="shared" si="23"/>
        <v>0</v>
      </c>
      <c r="BF102" s="6"/>
    </row>
    <row r="103" spans="1:58" ht="30" x14ac:dyDescent="0.3">
      <c r="A103" s="76" t="s">
        <v>176</v>
      </c>
      <c r="B103" s="76" t="s">
        <v>177</v>
      </c>
      <c r="C103" s="79"/>
      <c r="D103" s="79"/>
      <c r="E103" s="79"/>
      <c r="F103" s="79"/>
      <c r="G103" s="79"/>
      <c r="BF103" s="6"/>
    </row>
    <row r="104" spans="1:58" x14ac:dyDescent="0.3">
      <c r="A104" s="76"/>
      <c r="B104" s="76" t="s">
        <v>467</v>
      </c>
      <c r="C104" s="79">
        <f>C105</f>
        <v>0</v>
      </c>
      <c r="D104" s="79">
        <f t="shared" ref="D104:G106" si="24">D105</f>
        <v>0</v>
      </c>
      <c r="E104" s="79">
        <f t="shared" si="24"/>
        <v>0</v>
      </c>
      <c r="F104" s="79">
        <f t="shared" si="24"/>
        <v>0</v>
      </c>
      <c r="G104" s="79">
        <f t="shared" si="24"/>
        <v>0</v>
      </c>
      <c r="BF104" s="6"/>
    </row>
    <row r="105" spans="1:58" x14ac:dyDescent="0.3">
      <c r="A105" s="76" t="s">
        <v>475</v>
      </c>
      <c r="B105" s="76" t="s">
        <v>468</v>
      </c>
      <c r="C105" s="79">
        <f>C106</f>
        <v>0</v>
      </c>
      <c r="D105" s="79">
        <f t="shared" si="24"/>
        <v>0</v>
      </c>
      <c r="E105" s="79">
        <f t="shared" si="24"/>
        <v>0</v>
      </c>
      <c r="F105" s="79">
        <f t="shared" si="24"/>
        <v>0</v>
      </c>
      <c r="G105" s="79">
        <f t="shared" si="24"/>
        <v>0</v>
      </c>
      <c r="BF105" s="6"/>
    </row>
    <row r="106" spans="1:58" ht="30" x14ac:dyDescent="0.3">
      <c r="A106" s="76" t="s">
        <v>476</v>
      </c>
      <c r="B106" s="76" t="s">
        <v>469</v>
      </c>
      <c r="C106" s="79">
        <f>C107</f>
        <v>0</v>
      </c>
      <c r="D106" s="79">
        <f t="shared" si="24"/>
        <v>0</v>
      </c>
      <c r="E106" s="79">
        <f t="shared" si="24"/>
        <v>0</v>
      </c>
      <c r="F106" s="79">
        <f t="shared" si="24"/>
        <v>0</v>
      </c>
      <c r="G106" s="79">
        <f t="shared" si="24"/>
        <v>0</v>
      </c>
      <c r="BF106" s="6"/>
    </row>
    <row r="107" spans="1:58" x14ac:dyDescent="0.3">
      <c r="A107" s="76" t="s">
        <v>477</v>
      </c>
      <c r="B107" s="76" t="s">
        <v>470</v>
      </c>
      <c r="C107" s="44"/>
      <c r="D107" s="79"/>
      <c r="E107" s="79"/>
      <c r="F107" s="44"/>
      <c r="G107" s="44"/>
      <c r="BF107" s="6"/>
    </row>
    <row r="108" spans="1:58" x14ac:dyDescent="0.3">
      <c r="A108" s="77" t="s">
        <v>178</v>
      </c>
      <c r="B108" s="77" t="s">
        <v>179</v>
      </c>
      <c r="C108" s="79">
        <f>C109</f>
        <v>0</v>
      </c>
      <c r="D108" s="79">
        <f t="shared" ref="D108:G108" si="25">D109</f>
        <v>0</v>
      </c>
      <c r="E108" s="79">
        <f t="shared" si="25"/>
        <v>0</v>
      </c>
      <c r="F108" s="79">
        <f t="shared" si="25"/>
        <v>2123795</v>
      </c>
      <c r="G108" s="79">
        <f t="shared" si="25"/>
        <v>2036504</v>
      </c>
      <c r="BF108" s="6"/>
    </row>
    <row r="109" spans="1:58" ht="30" x14ac:dyDescent="0.3">
      <c r="A109" s="76" t="s">
        <v>180</v>
      </c>
      <c r="B109" s="76" t="s">
        <v>181</v>
      </c>
      <c r="C109" s="44"/>
      <c r="D109" s="79"/>
      <c r="E109" s="79"/>
      <c r="F109" s="44">
        <v>2123795</v>
      </c>
      <c r="G109" s="44">
        <v>2036504</v>
      </c>
      <c r="BF109" s="6"/>
    </row>
    <row r="110" spans="1:58" x14ac:dyDescent="0.3">
      <c r="B110" s="96" t="s">
        <v>520</v>
      </c>
      <c r="BF110" s="6"/>
    </row>
    <row r="111" spans="1:58" ht="15.75" x14ac:dyDescent="0.3">
      <c r="A111" s="121" t="s">
        <v>521</v>
      </c>
      <c r="B111" s="121"/>
      <c r="BF111" s="6"/>
    </row>
    <row r="113" spans="2:4" ht="15.75" x14ac:dyDescent="0.3">
      <c r="B113" s="104" t="s">
        <v>522</v>
      </c>
      <c r="C113" s="4"/>
      <c r="D113" s="104" t="s">
        <v>523</v>
      </c>
    </row>
    <row r="114" spans="2:4" x14ac:dyDescent="0.3">
      <c r="B114" s="106" t="s">
        <v>524</v>
      </c>
      <c r="C114" s="4"/>
      <c r="D114" s="106" t="s">
        <v>525</v>
      </c>
    </row>
    <row r="115" spans="2:4" x14ac:dyDescent="0.3">
      <c r="B115" s="4"/>
      <c r="C115" s="4"/>
      <c r="D115" s="106"/>
    </row>
    <row r="116" spans="2:4" x14ac:dyDescent="0.3">
      <c r="B116" s="4"/>
      <c r="C116" s="4"/>
      <c r="D116" s="106"/>
    </row>
    <row r="117" spans="2:4" x14ac:dyDescent="0.3">
      <c r="B117" s="4"/>
      <c r="C117" s="4"/>
      <c r="D117" s="109" t="s">
        <v>526</v>
      </c>
    </row>
    <row r="118" spans="2:4" x14ac:dyDescent="0.3">
      <c r="B118" s="4"/>
      <c r="C118" s="4"/>
      <c r="D118" s="106" t="s">
        <v>527</v>
      </c>
    </row>
    <row r="119" spans="2:4" x14ac:dyDescent="0.3">
      <c r="B119" s="4"/>
      <c r="C119" s="4"/>
      <c r="D119" s="4"/>
    </row>
    <row r="121" spans="2:4" x14ac:dyDescent="0.3">
      <c r="D121" s="109" t="s">
        <v>528</v>
      </c>
    </row>
    <row r="122" spans="2:4" x14ac:dyDescent="0.3">
      <c r="D122" s="106" t="s">
        <v>529</v>
      </c>
    </row>
  </sheetData>
  <protectedRanges>
    <protectedRange sqref="C88:C89 C72:C84 C64 F88:G90 C31:C52 C56:C57 F72:G81 F83:G84 C18:C28 F64:G64 F31:G52 F18:G24 F26:G28 F56:G56 F93:G93 D25:G25 D57:G57 C59:G59 C67:G68 D82:G82 F96:G97 F99:G100" name="Zonă1" securityDescriptor="O:WDG:WDD:(A;;CC;;;AN)(A;;CC;;;AU)(A;;CC;;;WD)"/>
  </protectedRanges>
  <mergeCells count="26">
    <mergeCell ref="A111:B111"/>
    <mergeCell ref="Y5:AC5"/>
    <mergeCell ref="H5:I5"/>
    <mergeCell ref="J5:N5"/>
    <mergeCell ref="O5:S5"/>
    <mergeCell ref="T5:X5"/>
    <mergeCell ref="CG5:CK5"/>
    <mergeCell ref="AD5:AH5"/>
    <mergeCell ref="AI5:AM5"/>
    <mergeCell ref="AN5:AR5"/>
    <mergeCell ref="AS5:AW5"/>
    <mergeCell ref="AX5:BB5"/>
    <mergeCell ref="BC5:BG5"/>
    <mergeCell ref="BH5:BL5"/>
    <mergeCell ref="BM5:BQ5"/>
    <mergeCell ref="BR5:BV5"/>
    <mergeCell ref="BW5:CA5"/>
    <mergeCell ref="CB5:CF5"/>
    <mergeCell ref="DP5:DT5"/>
    <mergeCell ref="DU5:DY5"/>
    <mergeCell ref="CL5:CP5"/>
    <mergeCell ref="CQ5:CU5"/>
    <mergeCell ref="CV5:CZ5"/>
    <mergeCell ref="DA5:DE5"/>
    <mergeCell ref="DF5:DJ5"/>
    <mergeCell ref="DK5:DO5"/>
  </mergeCells>
  <phoneticPr fontId="24" type="noConversion"/>
  <pageMargins left="0.75" right="0.75" top="1" bottom="1" header="0.5" footer="0.5"/>
  <pageSetup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H306"/>
  <sheetViews>
    <sheetView zoomScale="90" zoomScaleNormal="90" workbookViewId="0">
      <pane xSplit="3" ySplit="7" topLeftCell="D148" activePane="bottomRight" state="frozen"/>
      <selection activeCell="G7" sqref="G7:H209"/>
      <selection pane="topRight" activeCell="G7" sqref="G7:H209"/>
      <selection pane="bottomLeft" activeCell="G7" sqref="G7:H209"/>
      <selection pane="bottomRight" activeCell="J150" sqref="J150"/>
    </sheetView>
  </sheetViews>
  <sheetFormatPr defaultRowHeight="15" x14ac:dyDescent="0.3"/>
  <cols>
    <col min="1" max="1" width="14.28515625" style="1" customWidth="1"/>
    <col min="2" max="2" width="71.28515625" style="4" customWidth="1"/>
    <col min="3" max="3" width="0.7109375" style="4" customWidth="1"/>
    <col min="4" max="5" width="15.28515625" style="4" customWidth="1"/>
    <col min="6" max="6" width="15.7109375" style="4" bestFit="1" customWidth="1"/>
    <col min="7" max="7" width="15.42578125" style="4" bestFit="1" customWidth="1"/>
    <col min="8" max="8" width="14.5703125" style="4" bestFit="1" customWidth="1"/>
    <col min="9" max="16384" width="9.140625" style="5"/>
  </cols>
  <sheetData>
    <row r="1" spans="1:8" s="112" customFormat="1" x14ac:dyDescent="0.2">
      <c r="A1" s="112" t="s">
        <v>530</v>
      </c>
    </row>
    <row r="2" spans="1:8" ht="17.25" x14ac:dyDescent="0.3">
      <c r="B2" s="2" t="s">
        <v>518</v>
      </c>
      <c r="C2" s="3"/>
    </row>
    <row r="3" spans="1:8" x14ac:dyDescent="0.3">
      <c r="B3" s="3"/>
      <c r="C3" s="3"/>
    </row>
    <row r="4" spans="1:8" x14ac:dyDescent="0.3">
      <c r="B4" s="3"/>
      <c r="C4" s="3"/>
      <c r="D4" s="6"/>
    </row>
    <row r="5" spans="1:8" x14ac:dyDescent="0.3">
      <c r="B5" s="97" t="s">
        <v>534</v>
      </c>
      <c r="D5" s="7"/>
      <c r="E5" s="7"/>
      <c r="F5" s="8"/>
      <c r="G5" s="9"/>
      <c r="H5" s="88" t="s">
        <v>465</v>
      </c>
    </row>
    <row r="6" spans="1:8" s="13" customFormat="1" ht="105" x14ac:dyDescent="0.2">
      <c r="A6" s="10" t="s">
        <v>1</v>
      </c>
      <c r="B6" s="11" t="s">
        <v>2</v>
      </c>
      <c r="C6" s="11" t="s">
        <v>3</v>
      </c>
      <c r="D6" s="11" t="s">
        <v>182</v>
      </c>
      <c r="E6" s="12" t="s">
        <v>183</v>
      </c>
      <c r="F6" s="12" t="s">
        <v>184</v>
      </c>
      <c r="G6" s="11" t="s">
        <v>185</v>
      </c>
      <c r="H6" s="11" t="s">
        <v>186</v>
      </c>
    </row>
    <row r="7" spans="1:8" x14ac:dyDescent="0.3">
      <c r="A7" s="14"/>
      <c r="B7" s="15" t="s">
        <v>187</v>
      </c>
      <c r="C7" s="15"/>
      <c r="D7" s="16"/>
      <c r="E7" s="16"/>
      <c r="F7" s="16"/>
      <c r="G7" s="16"/>
      <c r="H7" s="16"/>
    </row>
    <row r="8" spans="1:8" s="19" customFormat="1" ht="16.5" customHeight="1" x14ac:dyDescent="0.3">
      <c r="A8" s="17" t="s">
        <v>200</v>
      </c>
      <c r="B8" s="18" t="s">
        <v>188</v>
      </c>
      <c r="C8" s="80">
        <f t="shared" ref="C8" si="0">+C9+C17</f>
        <v>0</v>
      </c>
      <c r="D8" s="80">
        <f t="shared" ref="D8:H8" si="1">+D9+D17</f>
        <v>995161960</v>
      </c>
      <c r="E8" s="80">
        <f t="shared" si="1"/>
        <v>941921060</v>
      </c>
      <c r="F8" s="80">
        <f t="shared" si="1"/>
        <v>736259780</v>
      </c>
      <c r="G8" s="80">
        <f t="shared" si="1"/>
        <v>731020004.08999991</v>
      </c>
      <c r="H8" s="80">
        <f t="shared" si="1"/>
        <v>85603750.019999996</v>
      </c>
    </row>
    <row r="9" spans="1:8" s="19" customFormat="1" x14ac:dyDescent="0.3">
      <c r="A9" s="17" t="s">
        <v>202</v>
      </c>
      <c r="B9" s="20" t="s">
        <v>189</v>
      </c>
      <c r="C9" s="80">
        <f t="shared" ref="C9:H9" si="2">+C10+C11+C14+C12+C13+C16+C248+C15</f>
        <v>0</v>
      </c>
      <c r="D9" s="80">
        <f t="shared" si="2"/>
        <v>995161960</v>
      </c>
      <c r="E9" s="80">
        <f t="shared" si="2"/>
        <v>941921060</v>
      </c>
      <c r="F9" s="80">
        <f t="shared" si="2"/>
        <v>736259780</v>
      </c>
      <c r="G9" s="80">
        <f t="shared" si="2"/>
        <v>731020004.08999991</v>
      </c>
      <c r="H9" s="80">
        <f t="shared" si="2"/>
        <v>85603750.019999996</v>
      </c>
    </row>
    <row r="10" spans="1:8" s="19" customFormat="1" x14ac:dyDescent="0.3">
      <c r="A10" s="17" t="s">
        <v>204</v>
      </c>
      <c r="B10" s="20" t="s">
        <v>190</v>
      </c>
      <c r="C10" s="80">
        <f t="shared" ref="C10" si="3">+C24</f>
        <v>0</v>
      </c>
      <c r="D10" s="80">
        <f t="shared" ref="D10:H10" si="4">+D24</f>
        <v>5897550</v>
      </c>
      <c r="E10" s="80">
        <f t="shared" si="4"/>
        <v>5897550</v>
      </c>
      <c r="F10" s="80">
        <f t="shared" si="4"/>
        <v>4450950</v>
      </c>
      <c r="G10" s="80">
        <f t="shared" si="4"/>
        <v>4433320</v>
      </c>
      <c r="H10" s="80">
        <f t="shared" si="4"/>
        <v>477672</v>
      </c>
    </row>
    <row r="11" spans="1:8" s="19" customFormat="1" ht="16.5" customHeight="1" x14ac:dyDescent="0.3">
      <c r="A11" s="17" t="s">
        <v>205</v>
      </c>
      <c r="B11" s="20" t="s">
        <v>191</v>
      </c>
      <c r="C11" s="80">
        <f t="shared" ref="C11" si="5">+C45</f>
        <v>0</v>
      </c>
      <c r="D11" s="80">
        <f t="shared" ref="D11:H11" si="6">+D45</f>
        <v>648032530</v>
      </c>
      <c r="E11" s="80">
        <f t="shared" si="6"/>
        <v>594791630</v>
      </c>
      <c r="F11" s="80">
        <f t="shared" si="6"/>
        <v>481932930</v>
      </c>
      <c r="G11" s="80">
        <f t="shared" si="6"/>
        <v>477808475.41999996</v>
      </c>
      <c r="H11" s="80">
        <f t="shared" si="6"/>
        <v>53578555.970000006</v>
      </c>
    </row>
    <row r="12" spans="1:8" s="19" customFormat="1" x14ac:dyDescent="0.3">
      <c r="A12" s="17" t="s">
        <v>207</v>
      </c>
      <c r="B12" s="20" t="s">
        <v>192</v>
      </c>
      <c r="C12" s="80">
        <f t="shared" ref="C12" si="7">+C73</f>
        <v>0</v>
      </c>
      <c r="D12" s="80">
        <f t="shared" ref="D12:H12" si="8">+D73</f>
        <v>0</v>
      </c>
      <c r="E12" s="80">
        <f t="shared" si="8"/>
        <v>0</v>
      </c>
      <c r="F12" s="80">
        <f t="shared" si="8"/>
        <v>0</v>
      </c>
      <c r="G12" s="80">
        <f t="shared" si="8"/>
        <v>0</v>
      </c>
      <c r="H12" s="80">
        <f t="shared" si="8"/>
        <v>0</v>
      </c>
    </row>
    <row r="13" spans="1:8" s="19" customFormat="1" ht="30" x14ac:dyDescent="0.3">
      <c r="A13" s="17" t="s">
        <v>208</v>
      </c>
      <c r="B13" s="20" t="s">
        <v>193</v>
      </c>
      <c r="C13" s="80">
        <f t="shared" ref="C13" si="9">C249</f>
        <v>0</v>
      </c>
      <c r="D13" s="80">
        <f t="shared" ref="D13:H13" si="10">D249</f>
        <v>241781000</v>
      </c>
      <c r="E13" s="80">
        <f t="shared" si="10"/>
        <v>241781000</v>
      </c>
      <c r="F13" s="80">
        <f t="shared" si="10"/>
        <v>184819750</v>
      </c>
      <c r="G13" s="80">
        <f t="shared" si="10"/>
        <v>184273219</v>
      </c>
      <c r="H13" s="80">
        <f t="shared" si="10"/>
        <v>20152081</v>
      </c>
    </row>
    <row r="14" spans="1:8" s="19" customFormat="1" ht="16.5" customHeight="1" x14ac:dyDescent="0.3">
      <c r="A14" s="17" t="s">
        <v>209</v>
      </c>
      <c r="B14" s="20" t="s">
        <v>194</v>
      </c>
      <c r="C14" s="80">
        <f t="shared" ref="C14" si="11">C266</f>
        <v>0</v>
      </c>
      <c r="D14" s="80">
        <f t="shared" ref="D14:H14" si="12">D266</f>
        <v>99450880</v>
      </c>
      <c r="E14" s="80">
        <f t="shared" si="12"/>
        <v>99450880</v>
      </c>
      <c r="F14" s="80">
        <f t="shared" si="12"/>
        <v>65056150</v>
      </c>
      <c r="G14" s="80">
        <f t="shared" si="12"/>
        <v>65051297</v>
      </c>
      <c r="H14" s="80">
        <f t="shared" si="12"/>
        <v>11426228</v>
      </c>
    </row>
    <row r="15" spans="1:8" s="19" customFormat="1" ht="30" x14ac:dyDescent="0.3">
      <c r="A15" s="17" t="s">
        <v>211</v>
      </c>
      <c r="B15" s="20" t="s">
        <v>195</v>
      </c>
      <c r="C15" s="80">
        <f t="shared" ref="C15" si="13">C273</f>
        <v>0</v>
      </c>
      <c r="D15" s="80">
        <f t="shared" ref="D15:H15" si="14">D273</f>
        <v>0</v>
      </c>
      <c r="E15" s="80">
        <f t="shared" si="14"/>
        <v>0</v>
      </c>
      <c r="F15" s="80">
        <f t="shared" si="14"/>
        <v>0</v>
      </c>
      <c r="G15" s="80">
        <f t="shared" si="14"/>
        <v>0</v>
      </c>
      <c r="H15" s="80">
        <f t="shared" si="14"/>
        <v>0</v>
      </c>
    </row>
    <row r="16" spans="1:8" s="19" customFormat="1" ht="16.5" customHeight="1" x14ac:dyDescent="0.3">
      <c r="A16" s="17" t="s">
        <v>213</v>
      </c>
      <c r="B16" s="20" t="s">
        <v>197</v>
      </c>
      <c r="C16" s="80">
        <f t="shared" ref="C16" si="15">C76</f>
        <v>0</v>
      </c>
      <c r="D16" s="80">
        <f t="shared" ref="D16:H16" si="16">D76</f>
        <v>0</v>
      </c>
      <c r="E16" s="80">
        <f t="shared" si="16"/>
        <v>0</v>
      </c>
      <c r="F16" s="80">
        <f t="shared" si="16"/>
        <v>0</v>
      </c>
      <c r="G16" s="80">
        <f t="shared" si="16"/>
        <v>0</v>
      </c>
      <c r="H16" s="80">
        <f t="shared" si="16"/>
        <v>0</v>
      </c>
    </row>
    <row r="17" spans="1:8" s="19" customFormat="1" ht="16.5" customHeight="1" x14ac:dyDescent="0.3">
      <c r="A17" s="17" t="s">
        <v>215</v>
      </c>
      <c r="B17" s="20" t="s">
        <v>198</v>
      </c>
      <c r="C17" s="80">
        <f t="shared" ref="C17:C18" si="17">C79</f>
        <v>0</v>
      </c>
      <c r="D17" s="80">
        <f t="shared" ref="D17:H17" si="18">D79</f>
        <v>0</v>
      </c>
      <c r="E17" s="80">
        <f t="shared" si="18"/>
        <v>0</v>
      </c>
      <c r="F17" s="80">
        <f t="shared" si="18"/>
        <v>0</v>
      </c>
      <c r="G17" s="80">
        <f t="shared" si="18"/>
        <v>0</v>
      </c>
      <c r="H17" s="80">
        <f t="shared" si="18"/>
        <v>0</v>
      </c>
    </row>
    <row r="18" spans="1:8" s="19" customFormat="1" x14ac:dyDescent="0.3">
      <c r="A18" s="17" t="s">
        <v>217</v>
      </c>
      <c r="B18" s="20" t="s">
        <v>199</v>
      </c>
      <c r="C18" s="80">
        <f t="shared" si="17"/>
        <v>0</v>
      </c>
      <c r="D18" s="80">
        <f t="shared" ref="D18:H18" si="19">D80</f>
        <v>0</v>
      </c>
      <c r="E18" s="80">
        <f t="shared" si="19"/>
        <v>0</v>
      </c>
      <c r="F18" s="80">
        <f t="shared" si="19"/>
        <v>0</v>
      </c>
      <c r="G18" s="80">
        <f t="shared" si="19"/>
        <v>0</v>
      </c>
      <c r="H18" s="80">
        <f t="shared" si="19"/>
        <v>0</v>
      </c>
    </row>
    <row r="19" spans="1:8" s="19" customFormat="1" ht="30" x14ac:dyDescent="0.3">
      <c r="A19" s="17" t="s">
        <v>219</v>
      </c>
      <c r="B19" s="20" t="s">
        <v>201</v>
      </c>
      <c r="C19" s="80">
        <f t="shared" ref="C19" si="20">C248+C272</f>
        <v>0</v>
      </c>
      <c r="D19" s="80">
        <f t="shared" ref="D19:H19" si="21">D248+D272</f>
        <v>0</v>
      </c>
      <c r="E19" s="80">
        <f t="shared" si="21"/>
        <v>0</v>
      </c>
      <c r="F19" s="80">
        <f t="shared" si="21"/>
        <v>0</v>
      </c>
      <c r="G19" s="80">
        <f t="shared" si="21"/>
        <v>-546307.32999999996</v>
      </c>
      <c r="H19" s="80">
        <f t="shared" si="21"/>
        <v>-30786.95</v>
      </c>
    </row>
    <row r="20" spans="1:8" s="19" customFormat="1" ht="16.5" customHeight="1" x14ac:dyDescent="0.3">
      <c r="A20" s="17" t="s">
        <v>221</v>
      </c>
      <c r="B20" s="20" t="s">
        <v>203</v>
      </c>
      <c r="C20" s="80">
        <f t="shared" ref="C20" si="22">+C21+C17</f>
        <v>0</v>
      </c>
      <c r="D20" s="80">
        <f t="shared" ref="D20:H20" si="23">+D21+D17</f>
        <v>995161960</v>
      </c>
      <c r="E20" s="80">
        <f t="shared" si="23"/>
        <v>941921060</v>
      </c>
      <c r="F20" s="80">
        <f t="shared" si="23"/>
        <v>736259780</v>
      </c>
      <c r="G20" s="80">
        <f t="shared" si="23"/>
        <v>731020004.08999991</v>
      </c>
      <c r="H20" s="80">
        <f t="shared" si="23"/>
        <v>85603750.019999996</v>
      </c>
    </row>
    <row r="21" spans="1:8" s="19" customFormat="1" x14ac:dyDescent="0.3">
      <c r="A21" s="17" t="s">
        <v>223</v>
      </c>
      <c r="B21" s="20" t="s">
        <v>189</v>
      </c>
      <c r="C21" s="80">
        <f t="shared" ref="C21:H21" si="24">C10+C11+C12+C13+C14+C16+C248+C15</f>
        <v>0</v>
      </c>
      <c r="D21" s="80">
        <f t="shared" si="24"/>
        <v>995161960</v>
      </c>
      <c r="E21" s="80">
        <f t="shared" si="24"/>
        <v>941921060</v>
      </c>
      <c r="F21" s="80">
        <f t="shared" si="24"/>
        <v>736259780</v>
      </c>
      <c r="G21" s="80">
        <f t="shared" si="24"/>
        <v>731020004.08999991</v>
      </c>
      <c r="H21" s="80">
        <f t="shared" si="24"/>
        <v>85603750.019999996</v>
      </c>
    </row>
    <row r="22" spans="1:8" s="19" customFormat="1" ht="16.5" customHeight="1" x14ac:dyDescent="0.3">
      <c r="A22" s="21" t="s">
        <v>225</v>
      </c>
      <c r="B22" s="20" t="s">
        <v>206</v>
      </c>
      <c r="C22" s="80">
        <f t="shared" ref="C22:H22" si="25">+C23+C79+C248</f>
        <v>0</v>
      </c>
      <c r="D22" s="80">
        <f t="shared" si="25"/>
        <v>895711080</v>
      </c>
      <c r="E22" s="80">
        <f t="shared" si="25"/>
        <v>842470180</v>
      </c>
      <c r="F22" s="80">
        <f t="shared" si="25"/>
        <v>671203630</v>
      </c>
      <c r="G22" s="80">
        <f t="shared" si="25"/>
        <v>665968707.08999991</v>
      </c>
      <c r="H22" s="80">
        <f t="shared" si="25"/>
        <v>74177522.019999996</v>
      </c>
    </row>
    <row r="23" spans="1:8" s="19" customFormat="1" ht="16.5" customHeight="1" x14ac:dyDescent="0.3">
      <c r="A23" s="17" t="s">
        <v>227</v>
      </c>
      <c r="B23" s="20" t="s">
        <v>189</v>
      </c>
      <c r="C23" s="80">
        <f t="shared" ref="C23:H23" si="26">+C24+C45+C73+C249+C76+C273</f>
        <v>0</v>
      </c>
      <c r="D23" s="80">
        <f t="shared" si="26"/>
        <v>895711080</v>
      </c>
      <c r="E23" s="80">
        <f t="shared" si="26"/>
        <v>842470180</v>
      </c>
      <c r="F23" s="80">
        <f t="shared" si="26"/>
        <v>671203630</v>
      </c>
      <c r="G23" s="80">
        <f t="shared" si="26"/>
        <v>666515014.41999996</v>
      </c>
      <c r="H23" s="80">
        <f t="shared" si="26"/>
        <v>74208308.969999999</v>
      </c>
    </row>
    <row r="24" spans="1:8" s="19" customFormat="1" x14ac:dyDescent="0.3">
      <c r="A24" s="17" t="s">
        <v>229</v>
      </c>
      <c r="B24" s="20" t="s">
        <v>190</v>
      </c>
      <c r="C24" s="80">
        <f t="shared" ref="C24" si="27">+C25+C37+C35</f>
        <v>0</v>
      </c>
      <c r="D24" s="80">
        <f t="shared" ref="D24:H24" si="28">+D25+D37+D35</f>
        <v>5897550</v>
      </c>
      <c r="E24" s="80">
        <f t="shared" si="28"/>
        <v>5897550</v>
      </c>
      <c r="F24" s="80">
        <f t="shared" si="28"/>
        <v>4450950</v>
      </c>
      <c r="G24" s="80">
        <f t="shared" si="28"/>
        <v>4433320</v>
      </c>
      <c r="H24" s="80">
        <f t="shared" si="28"/>
        <v>477672</v>
      </c>
    </row>
    <row r="25" spans="1:8" s="19" customFormat="1" ht="16.5" customHeight="1" x14ac:dyDescent="0.3">
      <c r="A25" s="17" t="s">
        <v>231</v>
      </c>
      <c r="B25" s="20" t="s">
        <v>210</v>
      </c>
      <c r="C25" s="80">
        <f t="shared" ref="C25" si="29">C26+C29+C30+C31+C33+C27+C28+C32</f>
        <v>0</v>
      </c>
      <c r="D25" s="80">
        <f t="shared" ref="D25:H25" si="30">D26+D29+D30+D31+D33+D27+D28+D32</f>
        <v>5689800</v>
      </c>
      <c r="E25" s="80">
        <f t="shared" si="30"/>
        <v>5689800</v>
      </c>
      <c r="F25" s="80">
        <f t="shared" si="30"/>
        <v>4274830</v>
      </c>
      <c r="G25" s="80">
        <f t="shared" si="30"/>
        <v>4257269</v>
      </c>
      <c r="H25" s="80">
        <f t="shared" si="30"/>
        <v>467146</v>
      </c>
    </row>
    <row r="26" spans="1:8" s="19" customFormat="1" ht="16.5" customHeight="1" x14ac:dyDescent="0.3">
      <c r="A26" s="22" t="s">
        <v>233</v>
      </c>
      <c r="B26" s="23" t="s">
        <v>212</v>
      </c>
      <c r="C26" s="81"/>
      <c r="D26" s="82">
        <v>4691800</v>
      </c>
      <c r="E26" s="82">
        <v>4691800</v>
      </c>
      <c r="F26" s="82">
        <v>3529930</v>
      </c>
      <c r="G26" s="44">
        <v>3515453</v>
      </c>
      <c r="H26" s="44">
        <v>398267</v>
      </c>
    </row>
    <row r="27" spans="1:8" s="19" customFormat="1" x14ac:dyDescent="0.3">
      <c r="A27" s="22" t="s">
        <v>235</v>
      </c>
      <c r="B27" s="23" t="s">
        <v>214</v>
      </c>
      <c r="C27" s="81"/>
      <c r="D27" s="82">
        <v>611480</v>
      </c>
      <c r="E27" s="82">
        <v>611480</v>
      </c>
      <c r="F27" s="82">
        <v>457890</v>
      </c>
      <c r="G27" s="44">
        <v>457289</v>
      </c>
      <c r="H27" s="44">
        <v>47639</v>
      </c>
    </row>
    <row r="28" spans="1:8" s="19" customFormat="1" x14ac:dyDescent="0.3">
      <c r="A28" s="22" t="s">
        <v>237</v>
      </c>
      <c r="B28" s="23" t="s">
        <v>216</v>
      </c>
      <c r="C28" s="81"/>
      <c r="D28" s="82">
        <v>8870</v>
      </c>
      <c r="E28" s="82">
        <v>8870</v>
      </c>
      <c r="F28" s="82">
        <v>6980</v>
      </c>
      <c r="G28" s="44">
        <v>6973</v>
      </c>
      <c r="H28" s="44">
        <v>1006</v>
      </c>
    </row>
    <row r="29" spans="1:8" s="19" customFormat="1" ht="16.5" customHeight="1" x14ac:dyDescent="0.3">
      <c r="A29" s="22" t="s">
        <v>239</v>
      </c>
      <c r="B29" s="24" t="s">
        <v>218</v>
      </c>
      <c r="C29" s="81"/>
      <c r="D29" s="82">
        <v>15110</v>
      </c>
      <c r="E29" s="82">
        <v>15110</v>
      </c>
      <c r="F29" s="82">
        <v>11110</v>
      </c>
      <c r="G29" s="44">
        <v>11104</v>
      </c>
      <c r="H29" s="44">
        <v>1332</v>
      </c>
    </row>
    <row r="30" spans="1:8" s="19" customFormat="1" ht="16.5" customHeight="1" x14ac:dyDescent="0.3">
      <c r="A30" s="22" t="s">
        <v>241</v>
      </c>
      <c r="B30" s="24" t="s">
        <v>220</v>
      </c>
      <c r="C30" s="81"/>
      <c r="D30" s="82">
        <v>810</v>
      </c>
      <c r="E30" s="82">
        <v>810</v>
      </c>
      <c r="F30" s="82">
        <v>540</v>
      </c>
      <c r="G30" s="44">
        <v>540</v>
      </c>
      <c r="H30" s="44">
        <v>0</v>
      </c>
    </row>
    <row r="31" spans="1:8" ht="16.5" customHeight="1" x14ac:dyDescent="0.3">
      <c r="A31" s="22" t="s">
        <v>243</v>
      </c>
      <c r="B31" s="24" t="s">
        <v>222</v>
      </c>
      <c r="C31" s="81"/>
      <c r="D31" s="82"/>
      <c r="E31" s="82"/>
      <c r="F31" s="82"/>
      <c r="G31" s="44"/>
      <c r="H31" s="44"/>
    </row>
    <row r="32" spans="1:8" ht="16.5" customHeight="1" x14ac:dyDescent="0.3">
      <c r="A32" s="22" t="s">
        <v>244</v>
      </c>
      <c r="B32" s="24" t="s">
        <v>224</v>
      </c>
      <c r="C32" s="81"/>
      <c r="D32" s="82">
        <v>207510</v>
      </c>
      <c r="E32" s="82">
        <v>207510</v>
      </c>
      <c r="F32" s="82">
        <v>151650</v>
      </c>
      <c r="G32" s="44">
        <v>151451</v>
      </c>
      <c r="H32" s="44">
        <v>15675</v>
      </c>
    </row>
    <row r="33" spans="1:8" ht="16.5" customHeight="1" x14ac:dyDescent="0.3">
      <c r="A33" s="22" t="s">
        <v>246</v>
      </c>
      <c r="B33" s="24" t="s">
        <v>226</v>
      </c>
      <c r="C33" s="81"/>
      <c r="D33" s="82">
        <v>154220</v>
      </c>
      <c r="E33" s="82">
        <v>154220</v>
      </c>
      <c r="F33" s="82">
        <v>116730</v>
      </c>
      <c r="G33" s="44">
        <v>114459</v>
      </c>
      <c r="H33" s="44">
        <v>3227</v>
      </c>
    </row>
    <row r="34" spans="1:8" ht="16.5" customHeight="1" x14ac:dyDescent="0.3">
      <c r="A34" s="22"/>
      <c r="B34" s="24" t="s">
        <v>228</v>
      </c>
      <c r="C34" s="81"/>
      <c r="D34" s="82"/>
      <c r="E34" s="82"/>
      <c r="F34" s="82"/>
      <c r="G34" s="44"/>
      <c r="H34" s="44"/>
    </row>
    <row r="35" spans="1:8" ht="16.5" customHeight="1" x14ac:dyDescent="0.3">
      <c r="A35" s="22" t="s">
        <v>248</v>
      </c>
      <c r="B35" s="20" t="s">
        <v>230</v>
      </c>
      <c r="C35" s="81">
        <f t="shared" ref="C35:H35" si="31">C36</f>
        <v>0</v>
      </c>
      <c r="D35" s="81">
        <f t="shared" si="31"/>
        <v>79750</v>
      </c>
      <c r="E35" s="81">
        <f t="shared" si="31"/>
        <v>79750</v>
      </c>
      <c r="F35" s="81">
        <f t="shared" si="31"/>
        <v>79750</v>
      </c>
      <c r="G35" s="81">
        <f t="shared" si="31"/>
        <v>79750</v>
      </c>
      <c r="H35" s="81">
        <f t="shared" si="31"/>
        <v>0</v>
      </c>
    </row>
    <row r="36" spans="1:8" ht="16.5" customHeight="1" x14ac:dyDescent="0.3">
      <c r="A36" s="22" t="s">
        <v>250</v>
      </c>
      <c r="B36" s="24" t="s">
        <v>232</v>
      </c>
      <c r="C36" s="81"/>
      <c r="D36" s="82">
        <v>79750</v>
      </c>
      <c r="E36" s="82">
        <v>79750</v>
      </c>
      <c r="F36" s="82">
        <v>79750</v>
      </c>
      <c r="G36" s="44">
        <v>79750</v>
      </c>
      <c r="H36" s="44">
        <v>0</v>
      </c>
    </row>
    <row r="37" spans="1:8" ht="16.5" customHeight="1" x14ac:dyDescent="0.3">
      <c r="A37" s="17" t="s">
        <v>252</v>
      </c>
      <c r="B37" s="20" t="s">
        <v>234</v>
      </c>
      <c r="C37" s="80">
        <f t="shared" ref="C37:H37" si="32">+C38+C39+C40+C41+C42+C43+C44</f>
        <v>0</v>
      </c>
      <c r="D37" s="80">
        <f t="shared" si="32"/>
        <v>128000</v>
      </c>
      <c r="E37" s="80">
        <f t="shared" si="32"/>
        <v>128000</v>
      </c>
      <c r="F37" s="80">
        <f t="shared" si="32"/>
        <v>96370</v>
      </c>
      <c r="G37" s="80">
        <f t="shared" si="32"/>
        <v>96301</v>
      </c>
      <c r="H37" s="80">
        <f t="shared" si="32"/>
        <v>10526</v>
      </c>
    </row>
    <row r="38" spans="1:8" ht="16.5" customHeight="1" x14ac:dyDescent="0.3">
      <c r="A38" s="22" t="s">
        <v>254</v>
      </c>
      <c r="B38" s="24" t="s">
        <v>236</v>
      </c>
      <c r="C38" s="81"/>
      <c r="D38" s="82"/>
      <c r="E38" s="82"/>
      <c r="F38" s="82"/>
      <c r="G38" s="44"/>
      <c r="H38" s="44"/>
    </row>
    <row r="39" spans="1:8" ht="16.5" customHeight="1" x14ac:dyDescent="0.3">
      <c r="A39" s="22" t="s">
        <v>256</v>
      </c>
      <c r="B39" s="24" t="s">
        <v>238</v>
      </c>
      <c r="C39" s="81"/>
      <c r="D39" s="82"/>
      <c r="E39" s="82"/>
      <c r="F39" s="82"/>
      <c r="G39" s="44"/>
      <c r="H39" s="44"/>
    </row>
    <row r="40" spans="1:8" s="19" customFormat="1" ht="16.5" customHeight="1" x14ac:dyDescent="0.3">
      <c r="A40" s="22" t="s">
        <v>258</v>
      </c>
      <c r="B40" s="24" t="s">
        <v>240</v>
      </c>
      <c r="C40" s="81"/>
      <c r="D40" s="82"/>
      <c r="E40" s="82"/>
      <c r="F40" s="82"/>
      <c r="G40" s="44"/>
      <c r="H40" s="44"/>
    </row>
    <row r="41" spans="1:8" ht="16.5" customHeight="1" x14ac:dyDescent="0.3">
      <c r="A41" s="22" t="s">
        <v>260</v>
      </c>
      <c r="B41" s="25" t="s">
        <v>242</v>
      </c>
      <c r="C41" s="81"/>
      <c r="D41" s="82"/>
      <c r="E41" s="82"/>
      <c r="F41" s="82"/>
      <c r="G41" s="44"/>
      <c r="H41" s="44"/>
    </row>
    <row r="42" spans="1:8" ht="16.5" customHeight="1" x14ac:dyDescent="0.3">
      <c r="A42" s="22" t="s">
        <v>262</v>
      </c>
      <c r="B42" s="25" t="s">
        <v>41</v>
      </c>
      <c r="C42" s="81"/>
      <c r="D42" s="82"/>
      <c r="E42" s="82"/>
      <c r="F42" s="82"/>
      <c r="G42" s="44"/>
      <c r="H42" s="44"/>
    </row>
    <row r="43" spans="1:8" ht="16.5" customHeight="1" x14ac:dyDescent="0.3">
      <c r="A43" s="22" t="s">
        <v>264</v>
      </c>
      <c r="B43" s="25" t="s">
        <v>245</v>
      </c>
      <c r="C43" s="81"/>
      <c r="D43" s="82">
        <v>128000</v>
      </c>
      <c r="E43" s="82">
        <v>128000</v>
      </c>
      <c r="F43" s="82">
        <v>96370</v>
      </c>
      <c r="G43" s="44">
        <v>96301</v>
      </c>
      <c r="H43" s="44">
        <v>10526</v>
      </c>
    </row>
    <row r="44" spans="1:8" ht="16.5" customHeight="1" x14ac:dyDescent="0.3">
      <c r="A44" s="22" t="s">
        <v>266</v>
      </c>
      <c r="B44" s="25" t="s">
        <v>247</v>
      </c>
      <c r="C44" s="81"/>
      <c r="D44" s="82"/>
      <c r="E44" s="82"/>
      <c r="F44" s="82"/>
      <c r="G44" s="44"/>
      <c r="H44" s="44"/>
    </row>
    <row r="45" spans="1:8" ht="16.5" customHeight="1" x14ac:dyDescent="0.3">
      <c r="A45" s="17" t="s">
        <v>268</v>
      </c>
      <c r="B45" s="20" t="s">
        <v>191</v>
      </c>
      <c r="C45" s="80">
        <f t="shared" ref="C45" si="33">+C46+C60+C59+C62+C65+C67+C68+C70+C66+C69</f>
        <v>0</v>
      </c>
      <c r="D45" s="80">
        <f t="shared" ref="D45:H45" si="34">+D46+D60+D59+D62+D65+D67+D68+D70+D66+D69</f>
        <v>648032530</v>
      </c>
      <c r="E45" s="80">
        <f t="shared" si="34"/>
        <v>594791630</v>
      </c>
      <c r="F45" s="80">
        <f t="shared" si="34"/>
        <v>481932930</v>
      </c>
      <c r="G45" s="80">
        <f t="shared" si="34"/>
        <v>477808475.41999996</v>
      </c>
      <c r="H45" s="80">
        <f t="shared" si="34"/>
        <v>53578555.970000006</v>
      </c>
    </row>
    <row r="46" spans="1:8" ht="16.5" customHeight="1" x14ac:dyDescent="0.3">
      <c r="A46" s="17" t="s">
        <v>270</v>
      </c>
      <c r="B46" s="20" t="s">
        <v>249</v>
      </c>
      <c r="C46" s="80">
        <f t="shared" ref="C46" si="35">+C47+C48+C49+C50+C51+C52+C53+C54+C56</f>
        <v>0</v>
      </c>
      <c r="D46" s="80">
        <f t="shared" ref="D46:H46" si="36">+D47+D48+D49+D50+D51+D52+D53+D54+D56</f>
        <v>647930460</v>
      </c>
      <c r="E46" s="80">
        <f t="shared" si="36"/>
        <v>594689560</v>
      </c>
      <c r="F46" s="80">
        <f t="shared" si="36"/>
        <v>481852720</v>
      </c>
      <c r="G46" s="80">
        <f t="shared" si="36"/>
        <v>477728321.71999997</v>
      </c>
      <c r="H46" s="80">
        <f t="shared" si="36"/>
        <v>53578035.970000006</v>
      </c>
    </row>
    <row r="47" spans="1:8" s="19" customFormat="1" ht="16.5" customHeight="1" x14ac:dyDescent="0.3">
      <c r="A47" s="22" t="s">
        <v>272</v>
      </c>
      <c r="B47" s="24" t="s">
        <v>251</v>
      </c>
      <c r="C47" s="81"/>
      <c r="D47" s="82">
        <v>52200</v>
      </c>
      <c r="E47" s="82">
        <v>52200</v>
      </c>
      <c r="F47" s="82">
        <v>41200</v>
      </c>
      <c r="G47" s="44">
        <v>41200</v>
      </c>
      <c r="H47" s="44">
        <v>10212.200000000001</v>
      </c>
    </row>
    <row r="48" spans="1:8" s="19" customFormat="1" ht="16.5" customHeight="1" x14ac:dyDescent="0.3">
      <c r="A48" s="22" t="s">
        <v>274</v>
      </c>
      <c r="B48" s="24" t="s">
        <v>253</v>
      </c>
      <c r="C48" s="81"/>
      <c r="D48" s="82"/>
      <c r="E48" s="82"/>
      <c r="F48" s="82"/>
      <c r="G48" s="44"/>
      <c r="H48" s="44"/>
    </row>
    <row r="49" spans="1:8" ht="16.5" customHeight="1" x14ac:dyDescent="0.3">
      <c r="A49" s="22" t="s">
        <v>276</v>
      </c>
      <c r="B49" s="24" t="s">
        <v>255</v>
      </c>
      <c r="C49" s="81"/>
      <c r="D49" s="82">
        <v>105200</v>
      </c>
      <c r="E49" s="82">
        <v>105200</v>
      </c>
      <c r="F49" s="82">
        <v>91800</v>
      </c>
      <c r="G49" s="44">
        <v>91799.91</v>
      </c>
      <c r="H49" s="44">
        <v>6785.39</v>
      </c>
    </row>
    <row r="50" spans="1:8" ht="16.5" customHeight="1" x14ac:dyDescent="0.3">
      <c r="A50" s="22" t="s">
        <v>278</v>
      </c>
      <c r="B50" s="24" t="s">
        <v>257</v>
      </c>
      <c r="C50" s="81"/>
      <c r="D50" s="82">
        <v>19120</v>
      </c>
      <c r="E50" s="82">
        <v>19120</v>
      </c>
      <c r="F50" s="82">
        <v>13500</v>
      </c>
      <c r="G50" s="44">
        <v>13494.98</v>
      </c>
      <c r="H50" s="44">
        <v>1673.4</v>
      </c>
    </row>
    <row r="51" spans="1:8" ht="16.5" customHeight="1" x14ac:dyDescent="0.3">
      <c r="A51" s="22" t="s">
        <v>280</v>
      </c>
      <c r="B51" s="24" t="s">
        <v>259</v>
      </c>
      <c r="C51" s="81"/>
      <c r="D51" s="82">
        <v>14400</v>
      </c>
      <c r="E51" s="82">
        <v>14400</v>
      </c>
      <c r="F51" s="82">
        <v>7770</v>
      </c>
      <c r="G51" s="44">
        <v>7769.08</v>
      </c>
      <c r="H51" s="44">
        <v>0</v>
      </c>
    </row>
    <row r="52" spans="1:8" ht="16.5" customHeight="1" x14ac:dyDescent="0.3">
      <c r="A52" s="22" t="s">
        <v>282</v>
      </c>
      <c r="B52" s="24" t="s">
        <v>261</v>
      </c>
      <c r="C52" s="81"/>
      <c r="D52" s="82"/>
      <c r="E52" s="82"/>
      <c r="F52" s="82"/>
      <c r="G52" s="44"/>
      <c r="H52" s="44"/>
    </row>
    <row r="53" spans="1:8" ht="16.5" customHeight="1" x14ac:dyDescent="0.3">
      <c r="A53" s="22" t="s">
        <v>284</v>
      </c>
      <c r="B53" s="24" t="s">
        <v>263</v>
      </c>
      <c r="C53" s="81"/>
      <c r="D53" s="82">
        <v>83830</v>
      </c>
      <c r="E53" s="82">
        <v>83830</v>
      </c>
      <c r="F53" s="82">
        <v>62400</v>
      </c>
      <c r="G53" s="44">
        <v>62400</v>
      </c>
      <c r="H53" s="44">
        <v>7903.57</v>
      </c>
    </row>
    <row r="54" spans="1:8" ht="16.5" customHeight="1" x14ac:dyDescent="0.35">
      <c r="A54" s="17" t="s">
        <v>286</v>
      </c>
      <c r="B54" s="20" t="s">
        <v>265</v>
      </c>
      <c r="C54" s="83">
        <f t="shared" ref="C54:H54" si="37">+C55+C90</f>
        <v>0</v>
      </c>
      <c r="D54" s="83">
        <f t="shared" si="37"/>
        <v>647341110</v>
      </c>
      <c r="E54" s="83">
        <f t="shared" si="37"/>
        <v>594100210</v>
      </c>
      <c r="F54" s="83">
        <f t="shared" si="37"/>
        <v>481444410</v>
      </c>
      <c r="G54" s="83">
        <f t="shared" si="37"/>
        <v>477320116.39999992</v>
      </c>
      <c r="H54" s="83">
        <f t="shared" si="37"/>
        <v>53524422.950000003</v>
      </c>
    </row>
    <row r="55" spans="1:8" ht="16.5" customHeight="1" x14ac:dyDescent="0.3">
      <c r="A55" s="27" t="s">
        <v>288</v>
      </c>
      <c r="B55" s="28" t="s">
        <v>267</v>
      </c>
      <c r="C55" s="84"/>
      <c r="D55" s="82">
        <v>7000</v>
      </c>
      <c r="E55" s="82">
        <v>7000</v>
      </c>
      <c r="F55" s="82">
        <v>2650</v>
      </c>
      <c r="G55" s="44">
        <v>2644</v>
      </c>
      <c r="H55" s="44">
        <v>0</v>
      </c>
    </row>
    <row r="56" spans="1:8" s="19" customFormat="1" ht="16.5" customHeight="1" x14ac:dyDescent="0.3">
      <c r="A56" s="22" t="s">
        <v>290</v>
      </c>
      <c r="B56" s="24" t="s">
        <v>269</v>
      </c>
      <c r="C56" s="81"/>
      <c r="D56" s="82">
        <v>314600</v>
      </c>
      <c r="E56" s="82">
        <v>314600</v>
      </c>
      <c r="F56" s="82">
        <v>191640</v>
      </c>
      <c r="G56" s="44">
        <v>191541.35</v>
      </c>
      <c r="H56" s="44">
        <v>27038.46</v>
      </c>
    </row>
    <row r="57" spans="1:8" s="26" customFormat="1" ht="16.5" customHeight="1" x14ac:dyDescent="0.3">
      <c r="A57" s="22"/>
      <c r="B57" s="24" t="s">
        <v>271</v>
      </c>
      <c r="C57" s="81"/>
      <c r="D57" s="82"/>
      <c r="E57" s="82"/>
      <c r="F57" s="82"/>
      <c r="G57" s="44"/>
      <c r="H57" s="44"/>
    </row>
    <row r="58" spans="1:8" ht="16.5" customHeight="1" x14ac:dyDescent="0.3">
      <c r="A58" s="22"/>
      <c r="B58" s="24" t="s">
        <v>273</v>
      </c>
      <c r="C58" s="81"/>
      <c r="D58" s="82">
        <v>89000</v>
      </c>
      <c r="E58" s="82">
        <v>89000</v>
      </c>
      <c r="F58" s="82">
        <v>66340</v>
      </c>
      <c r="G58" s="44">
        <v>66241.350000000006</v>
      </c>
      <c r="H58" s="44">
        <v>7360.15</v>
      </c>
    </row>
    <row r="59" spans="1:8" s="19" customFormat="1" ht="16.5" customHeight="1" x14ac:dyDescent="0.3">
      <c r="A59" s="17" t="s">
        <v>294</v>
      </c>
      <c r="B59" s="24" t="s">
        <v>275</v>
      </c>
      <c r="C59" s="81"/>
      <c r="D59" s="82"/>
      <c r="E59" s="82"/>
      <c r="F59" s="82"/>
      <c r="G59" s="44"/>
      <c r="H59" s="44"/>
    </row>
    <row r="60" spans="1:8" s="19" customFormat="1" ht="16.5" customHeight="1" x14ac:dyDescent="0.3">
      <c r="A60" s="17" t="s">
        <v>296</v>
      </c>
      <c r="B60" s="20" t="s">
        <v>277</v>
      </c>
      <c r="C60" s="85">
        <f t="shared" ref="C60:H60" si="38">+C61</f>
        <v>0</v>
      </c>
      <c r="D60" s="85">
        <f t="shared" si="38"/>
        <v>86770</v>
      </c>
      <c r="E60" s="85">
        <f t="shared" si="38"/>
        <v>86770</v>
      </c>
      <c r="F60" s="85">
        <f t="shared" si="38"/>
        <v>75000</v>
      </c>
      <c r="G60" s="85">
        <f t="shared" si="38"/>
        <v>74985.69</v>
      </c>
      <c r="H60" s="85">
        <f t="shared" si="38"/>
        <v>0</v>
      </c>
    </row>
    <row r="61" spans="1:8" s="19" customFormat="1" ht="16.5" customHeight="1" x14ac:dyDescent="0.3">
      <c r="A61" s="22" t="s">
        <v>298</v>
      </c>
      <c r="B61" s="24" t="s">
        <v>279</v>
      </c>
      <c r="C61" s="81"/>
      <c r="D61" s="82">
        <v>86770</v>
      </c>
      <c r="E61" s="82">
        <v>86770</v>
      </c>
      <c r="F61" s="82">
        <v>75000</v>
      </c>
      <c r="G61" s="44">
        <v>74985.69</v>
      </c>
      <c r="H61" s="44">
        <v>0</v>
      </c>
    </row>
    <row r="62" spans="1:8" s="19" customFormat="1" ht="16.5" customHeight="1" x14ac:dyDescent="0.3">
      <c r="A62" s="17" t="s">
        <v>300</v>
      </c>
      <c r="B62" s="20" t="s">
        <v>281</v>
      </c>
      <c r="C62" s="80">
        <f t="shared" ref="C62:H62" si="39">+C63+C64</f>
        <v>0</v>
      </c>
      <c r="D62" s="80">
        <f t="shared" si="39"/>
        <v>1000</v>
      </c>
      <c r="E62" s="80">
        <f t="shared" si="39"/>
        <v>1000</v>
      </c>
      <c r="F62" s="80">
        <f t="shared" si="39"/>
        <v>90</v>
      </c>
      <c r="G62" s="80">
        <f t="shared" si="39"/>
        <v>88.2</v>
      </c>
      <c r="H62" s="80">
        <f t="shared" si="39"/>
        <v>0</v>
      </c>
    </row>
    <row r="63" spans="1:8" ht="16.5" customHeight="1" x14ac:dyDescent="0.3">
      <c r="A63" s="17" t="s">
        <v>301</v>
      </c>
      <c r="B63" s="24" t="s">
        <v>283</v>
      </c>
      <c r="C63" s="81"/>
      <c r="D63" s="82">
        <v>1000</v>
      </c>
      <c r="E63" s="82">
        <v>1000</v>
      </c>
      <c r="F63" s="82">
        <v>90</v>
      </c>
      <c r="G63" s="44">
        <v>88.2</v>
      </c>
      <c r="H63" s="44">
        <v>0</v>
      </c>
    </row>
    <row r="64" spans="1:8" s="19" customFormat="1" ht="16.5" customHeight="1" x14ac:dyDescent="0.3">
      <c r="A64" s="17" t="s">
        <v>303</v>
      </c>
      <c r="B64" s="24" t="s">
        <v>285</v>
      </c>
      <c r="C64" s="81"/>
      <c r="D64" s="82"/>
      <c r="E64" s="82"/>
      <c r="F64" s="82"/>
      <c r="G64" s="44"/>
      <c r="H64" s="44"/>
    </row>
    <row r="65" spans="1:8" ht="16.5" customHeight="1" x14ac:dyDescent="0.3">
      <c r="A65" s="22" t="s">
        <v>305</v>
      </c>
      <c r="B65" s="24" t="s">
        <v>287</v>
      </c>
      <c r="C65" s="81"/>
      <c r="D65" s="82">
        <v>900</v>
      </c>
      <c r="E65" s="82">
        <v>900</v>
      </c>
      <c r="F65" s="82">
        <v>500</v>
      </c>
      <c r="G65" s="44">
        <v>463.15</v>
      </c>
      <c r="H65" s="44">
        <v>0</v>
      </c>
    </row>
    <row r="66" spans="1:8" ht="16.5" customHeight="1" x14ac:dyDescent="0.3">
      <c r="A66" s="22" t="s">
        <v>306</v>
      </c>
      <c r="B66" s="23" t="s">
        <v>289</v>
      </c>
      <c r="C66" s="81"/>
      <c r="D66" s="82"/>
      <c r="E66" s="82"/>
      <c r="F66" s="82"/>
      <c r="G66" s="44"/>
      <c r="H66" s="44"/>
    </row>
    <row r="67" spans="1:8" ht="16.5" customHeight="1" x14ac:dyDescent="0.3">
      <c r="A67" s="22" t="s">
        <v>308</v>
      </c>
      <c r="B67" s="24" t="s">
        <v>291</v>
      </c>
      <c r="C67" s="81"/>
      <c r="D67" s="82"/>
      <c r="E67" s="82"/>
      <c r="F67" s="82"/>
      <c r="G67" s="44"/>
      <c r="H67" s="44"/>
    </row>
    <row r="68" spans="1:8" ht="16.5" customHeight="1" x14ac:dyDescent="0.3">
      <c r="A68" s="22" t="s">
        <v>310</v>
      </c>
      <c r="B68" s="24" t="s">
        <v>292</v>
      </c>
      <c r="C68" s="81"/>
      <c r="D68" s="82">
        <v>5400</v>
      </c>
      <c r="E68" s="82">
        <v>5400</v>
      </c>
      <c r="F68" s="82">
        <v>3640</v>
      </c>
      <c r="G68" s="44">
        <v>3640</v>
      </c>
      <c r="H68" s="44">
        <v>520</v>
      </c>
    </row>
    <row r="69" spans="1:8" ht="30" x14ac:dyDescent="0.3">
      <c r="A69" s="22" t="s">
        <v>311</v>
      </c>
      <c r="B69" s="24" t="s">
        <v>293</v>
      </c>
      <c r="C69" s="81"/>
      <c r="D69" s="82"/>
      <c r="E69" s="82"/>
      <c r="F69" s="82"/>
      <c r="G69" s="44"/>
      <c r="H69" s="44"/>
    </row>
    <row r="70" spans="1:8" ht="16.5" customHeight="1" x14ac:dyDescent="0.3">
      <c r="A70" s="17" t="s">
        <v>312</v>
      </c>
      <c r="B70" s="20" t="s">
        <v>295</v>
      </c>
      <c r="C70" s="85">
        <f t="shared" ref="C70:H70" si="40">+C71+C72</f>
        <v>0</v>
      </c>
      <c r="D70" s="85">
        <f t="shared" si="40"/>
        <v>8000</v>
      </c>
      <c r="E70" s="85">
        <f t="shared" si="40"/>
        <v>8000</v>
      </c>
      <c r="F70" s="85">
        <f t="shared" si="40"/>
        <v>980</v>
      </c>
      <c r="G70" s="85">
        <f t="shared" si="40"/>
        <v>976.66</v>
      </c>
      <c r="H70" s="85">
        <f t="shared" si="40"/>
        <v>0</v>
      </c>
    </row>
    <row r="71" spans="1:8" ht="16.5" customHeight="1" x14ac:dyDescent="0.3">
      <c r="A71" s="22" t="s">
        <v>314</v>
      </c>
      <c r="B71" s="24" t="s">
        <v>297</v>
      </c>
      <c r="C71" s="81"/>
      <c r="D71" s="82"/>
      <c r="E71" s="82"/>
      <c r="F71" s="82"/>
      <c r="G71" s="44"/>
      <c r="H71" s="44"/>
    </row>
    <row r="72" spans="1:8" s="19" customFormat="1" ht="16.5" customHeight="1" x14ac:dyDescent="0.3">
      <c r="A72" s="22" t="s">
        <v>316</v>
      </c>
      <c r="B72" s="24" t="s">
        <v>299</v>
      </c>
      <c r="C72" s="81"/>
      <c r="D72" s="82">
        <v>8000</v>
      </c>
      <c r="E72" s="82">
        <v>8000</v>
      </c>
      <c r="F72" s="82">
        <v>980</v>
      </c>
      <c r="G72" s="86">
        <v>976.66</v>
      </c>
      <c r="H72" s="86">
        <v>0</v>
      </c>
    </row>
    <row r="73" spans="1:8" ht="16.5" customHeight="1" x14ac:dyDescent="0.3">
      <c r="A73" s="17" t="s">
        <v>318</v>
      </c>
      <c r="B73" s="20" t="s">
        <v>192</v>
      </c>
      <c r="C73" s="80">
        <f>+C74</f>
        <v>0</v>
      </c>
      <c r="D73" s="80">
        <f t="shared" ref="D73:H74" si="41">+D74</f>
        <v>0</v>
      </c>
      <c r="E73" s="80">
        <f t="shared" si="41"/>
        <v>0</v>
      </c>
      <c r="F73" s="80">
        <f t="shared" si="41"/>
        <v>0</v>
      </c>
      <c r="G73" s="80">
        <f t="shared" si="41"/>
        <v>0</v>
      </c>
      <c r="H73" s="80">
        <f t="shared" si="41"/>
        <v>0</v>
      </c>
    </row>
    <row r="74" spans="1:8" ht="16.5" customHeight="1" x14ac:dyDescent="0.3">
      <c r="A74" s="29" t="s">
        <v>320</v>
      </c>
      <c r="B74" s="20" t="s">
        <v>302</v>
      </c>
      <c r="C74" s="80">
        <f>+C75</f>
        <v>0</v>
      </c>
      <c r="D74" s="80">
        <f t="shared" si="41"/>
        <v>0</v>
      </c>
      <c r="E74" s="80">
        <f t="shared" si="41"/>
        <v>0</v>
      </c>
      <c r="F74" s="80">
        <f t="shared" si="41"/>
        <v>0</v>
      </c>
      <c r="G74" s="80">
        <f t="shared" si="41"/>
        <v>0</v>
      </c>
      <c r="H74" s="80">
        <f t="shared" si="41"/>
        <v>0</v>
      </c>
    </row>
    <row r="75" spans="1:8" s="19" customFormat="1" ht="16.5" customHeight="1" x14ac:dyDescent="0.3">
      <c r="A75" s="29" t="s">
        <v>322</v>
      </c>
      <c r="B75" s="24" t="s">
        <v>304</v>
      </c>
      <c r="C75" s="81"/>
      <c r="D75" s="82"/>
      <c r="E75" s="82"/>
      <c r="F75" s="82"/>
      <c r="G75" s="44"/>
      <c r="H75" s="44"/>
    </row>
    <row r="76" spans="1:8" s="19" customFormat="1" ht="16.5" customHeight="1" x14ac:dyDescent="0.3">
      <c r="A76" s="29" t="s">
        <v>196</v>
      </c>
      <c r="B76" s="30" t="s">
        <v>197</v>
      </c>
      <c r="C76" s="81">
        <f t="shared" ref="C76:H76" si="42">C77+C78</f>
        <v>0</v>
      </c>
      <c r="D76" s="81">
        <f t="shared" si="42"/>
        <v>0</v>
      </c>
      <c r="E76" s="81">
        <f t="shared" si="42"/>
        <v>0</v>
      </c>
      <c r="F76" s="81">
        <f t="shared" si="42"/>
        <v>0</v>
      </c>
      <c r="G76" s="81">
        <f t="shared" si="42"/>
        <v>0</v>
      </c>
      <c r="H76" s="81">
        <f t="shared" si="42"/>
        <v>0</v>
      </c>
    </row>
    <row r="77" spans="1:8" s="19" customFormat="1" ht="16.5" customHeight="1" x14ac:dyDescent="0.3">
      <c r="A77" s="29" t="s">
        <v>325</v>
      </c>
      <c r="B77" s="31" t="s">
        <v>307</v>
      </c>
      <c r="C77" s="81"/>
      <c r="D77" s="82"/>
      <c r="E77" s="82"/>
      <c r="F77" s="82"/>
      <c r="G77" s="44"/>
      <c r="H77" s="44"/>
    </row>
    <row r="78" spans="1:8" ht="16.5" customHeight="1" x14ac:dyDescent="0.3">
      <c r="A78" s="29" t="s">
        <v>327</v>
      </c>
      <c r="B78" s="31" t="s">
        <v>309</v>
      </c>
      <c r="C78" s="81"/>
      <c r="D78" s="82"/>
      <c r="E78" s="82"/>
      <c r="F78" s="82"/>
      <c r="G78" s="44"/>
      <c r="H78" s="44"/>
    </row>
    <row r="79" spans="1:8" s="19" customFormat="1" ht="16.5" customHeight="1" x14ac:dyDescent="0.3">
      <c r="A79" s="17" t="s">
        <v>329</v>
      </c>
      <c r="B79" s="20" t="s">
        <v>198</v>
      </c>
      <c r="C79" s="80">
        <f t="shared" ref="C79:H79" si="43">+C80</f>
        <v>0</v>
      </c>
      <c r="D79" s="80">
        <f t="shared" si="43"/>
        <v>0</v>
      </c>
      <c r="E79" s="80">
        <f t="shared" si="43"/>
        <v>0</v>
      </c>
      <c r="F79" s="80">
        <f t="shared" si="43"/>
        <v>0</v>
      </c>
      <c r="G79" s="80">
        <f t="shared" si="43"/>
        <v>0</v>
      </c>
      <c r="H79" s="80">
        <f t="shared" si="43"/>
        <v>0</v>
      </c>
    </row>
    <row r="80" spans="1:8" s="19" customFormat="1" ht="16.5" customHeight="1" x14ac:dyDescent="0.3">
      <c r="A80" s="17" t="s">
        <v>331</v>
      </c>
      <c r="B80" s="20" t="s">
        <v>199</v>
      </c>
      <c r="C80" s="80">
        <f t="shared" ref="C80" si="44">+C81+C86</f>
        <v>0</v>
      </c>
      <c r="D80" s="80">
        <f t="shared" ref="D80:H80" si="45">+D81+D86</f>
        <v>0</v>
      </c>
      <c r="E80" s="80">
        <f t="shared" si="45"/>
        <v>0</v>
      </c>
      <c r="F80" s="80">
        <f t="shared" si="45"/>
        <v>0</v>
      </c>
      <c r="G80" s="80">
        <f t="shared" si="45"/>
        <v>0</v>
      </c>
      <c r="H80" s="80">
        <f t="shared" si="45"/>
        <v>0</v>
      </c>
    </row>
    <row r="81" spans="1:8" s="19" customFormat="1" ht="16.5" customHeight="1" x14ac:dyDescent="0.3">
      <c r="A81" s="17" t="s">
        <v>333</v>
      </c>
      <c r="B81" s="20" t="s">
        <v>313</v>
      </c>
      <c r="C81" s="80">
        <f t="shared" ref="C81" si="46">+C83+C85+C84+C82</f>
        <v>0</v>
      </c>
      <c r="D81" s="80">
        <f t="shared" ref="D81:H81" si="47">+D83+D85+D84+D82</f>
        <v>0</v>
      </c>
      <c r="E81" s="80">
        <f t="shared" si="47"/>
        <v>0</v>
      </c>
      <c r="F81" s="80">
        <f t="shared" si="47"/>
        <v>0</v>
      </c>
      <c r="G81" s="80">
        <f t="shared" si="47"/>
        <v>0</v>
      </c>
      <c r="H81" s="80">
        <f t="shared" si="47"/>
        <v>0</v>
      </c>
    </row>
    <row r="82" spans="1:8" s="19" customFormat="1" ht="16.5" customHeight="1" x14ac:dyDescent="0.3">
      <c r="A82" s="17" t="s">
        <v>335</v>
      </c>
      <c r="B82" s="23" t="s">
        <v>315</v>
      </c>
      <c r="C82" s="80"/>
      <c r="D82" s="82"/>
      <c r="E82" s="82"/>
      <c r="F82" s="82"/>
      <c r="G82" s="44"/>
      <c r="H82" s="44"/>
    </row>
    <row r="83" spans="1:8" s="19" customFormat="1" ht="16.5" customHeight="1" x14ac:dyDescent="0.3">
      <c r="A83" s="22" t="s">
        <v>337</v>
      </c>
      <c r="B83" s="24" t="s">
        <v>317</v>
      </c>
      <c r="C83" s="81"/>
      <c r="D83" s="82"/>
      <c r="E83" s="82"/>
      <c r="F83" s="82"/>
      <c r="G83" s="44"/>
      <c r="H83" s="44"/>
    </row>
    <row r="84" spans="1:8" s="19" customFormat="1" ht="16.5" customHeight="1" x14ac:dyDescent="0.3">
      <c r="A84" s="22" t="s">
        <v>338</v>
      </c>
      <c r="B84" s="23" t="s">
        <v>319</v>
      </c>
      <c r="C84" s="81"/>
      <c r="D84" s="82"/>
      <c r="E84" s="82"/>
      <c r="F84" s="82"/>
      <c r="G84" s="44"/>
      <c r="H84" s="44"/>
    </row>
    <row r="85" spans="1:8" ht="16.5" customHeight="1" x14ac:dyDescent="0.3">
      <c r="A85" s="22" t="s">
        <v>339</v>
      </c>
      <c r="B85" s="24" t="s">
        <v>321</v>
      </c>
      <c r="C85" s="81"/>
      <c r="D85" s="82"/>
      <c r="E85" s="82"/>
      <c r="F85" s="82"/>
      <c r="G85" s="44"/>
      <c r="H85" s="44"/>
    </row>
    <row r="86" spans="1:8" ht="16.5" customHeight="1" x14ac:dyDescent="0.3">
      <c r="A86" s="32" t="s">
        <v>341</v>
      </c>
      <c r="B86" s="23" t="s">
        <v>323</v>
      </c>
      <c r="C86" s="81"/>
      <c r="D86" s="82"/>
      <c r="E86" s="82"/>
      <c r="F86" s="82"/>
      <c r="G86" s="44"/>
      <c r="H86" s="44"/>
    </row>
    <row r="87" spans="1:8" ht="16.5" customHeight="1" x14ac:dyDescent="0.3">
      <c r="A87" s="22" t="s">
        <v>227</v>
      </c>
      <c r="B87" s="24" t="s">
        <v>324</v>
      </c>
      <c r="C87" s="81"/>
      <c r="D87" s="82"/>
      <c r="E87" s="82"/>
      <c r="F87" s="82"/>
      <c r="G87" s="44"/>
      <c r="H87" s="44"/>
    </row>
    <row r="88" spans="1:8" ht="16.5" customHeight="1" x14ac:dyDescent="0.3">
      <c r="A88" s="22" t="s">
        <v>343</v>
      </c>
      <c r="B88" s="24" t="s">
        <v>326</v>
      </c>
      <c r="C88" s="80">
        <f t="shared" ref="C88:H88" si="48">+C45-C90+C24+C79+C249+C76</f>
        <v>0</v>
      </c>
      <c r="D88" s="80">
        <f t="shared" si="48"/>
        <v>248376970</v>
      </c>
      <c r="E88" s="80">
        <f t="shared" si="48"/>
        <v>248376970</v>
      </c>
      <c r="F88" s="80">
        <f t="shared" si="48"/>
        <v>189761870</v>
      </c>
      <c r="G88" s="80">
        <f t="shared" si="48"/>
        <v>189197542.02000004</v>
      </c>
      <c r="H88" s="80">
        <f t="shared" si="48"/>
        <v>20683886.020000003</v>
      </c>
    </row>
    <row r="89" spans="1:8" ht="16.5" customHeight="1" x14ac:dyDescent="0.3">
      <c r="A89" s="22"/>
      <c r="B89" s="24" t="s">
        <v>328</v>
      </c>
      <c r="C89" s="80"/>
      <c r="D89" s="82"/>
      <c r="E89" s="82"/>
      <c r="F89" s="82"/>
      <c r="G89" s="82">
        <v>-2215.5</v>
      </c>
      <c r="H89" s="82">
        <v>-165</v>
      </c>
    </row>
    <row r="90" spans="1:8" ht="16.5" customHeight="1" x14ac:dyDescent="0.35">
      <c r="A90" s="22" t="s">
        <v>346</v>
      </c>
      <c r="B90" s="20" t="s">
        <v>330</v>
      </c>
      <c r="C90" s="83">
        <f t="shared" ref="C90:H90" si="49">+C91+C178+C219+C223+C244+C246</f>
        <v>0</v>
      </c>
      <c r="D90" s="83">
        <f t="shared" si="49"/>
        <v>647334110</v>
      </c>
      <c r="E90" s="83">
        <f t="shared" si="49"/>
        <v>594093210</v>
      </c>
      <c r="F90" s="83">
        <f t="shared" si="49"/>
        <v>481441760</v>
      </c>
      <c r="G90" s="83">
        <f t="shared" si="49"/>
        <v>477317472.39999992</v>
      </c>
      <c r="H90" s="83">
        <f t="shared" si="49"/>
        <v>53524422.950000003</v>
      </c>
    </row>
    <row r="91" spans="1:8" s="26" customFormat="1" ht="16.5" customHeight="1" x14ac:dyDescent="0.3">
      <c r="A91" s="17" t="s">
        <v>348</v>
      </c>
      <c r="B91" s="20" t="s">
        <v>332</v>
      </c>
      <c r="C91" s="80">
        <f t="shared" ref="C91:H91" si="50">+C92+C108+C142+C170+C174</f>
        <v>0</v>
      </c>
      <c r="D91" s="80">
        <f t="shared" si="50"/>
        <v>260699950</v>
      </c>
      <c r="E91" s="80">
        <f t="shared" si="50"/>
        <v>221937110</v>
      </c>
      <c r="F91" s="80">
        <f t="shared" si="50"/>
        <v>192185100</v>
      </c>
      <c r="G91" s="80">
        <f t="shared" si="50"/>
        <v>191564901.31999999</v>
      </c>
      <c r="H91" s="80">
        <f t="shared" si="50"/>
        <v>22637193.790000003</v>
      </c>
    </row>
    <row r="92" spans="1:8" s="26" customFormat="1" ht="16.5" customHeight="1" x14ac:dyDescent="0.3">
      <c r="A92" s="22" t="s">
        <v>350</v>
      </c>
      <c r="B92" s="20" t="s">
        <v>334</v>
      </c>
      <c r="C92" s="80">
        <f t="shared" ref="C92:H92" si="51">+C93+C105+C106+C96+C99+C94+C95</f>
        <v>0</v>
      </c>
      <c r="D92" s="80">
        <f t="shared" si="51"/>
        <v>131123300</v>
      </c>
      <c r="E92" s="80">
        <f t="shared" si="51"/>
        <v>117393710</v>
      </c>
      <c r="F92" s="80">
        <f t="shared" si="51"/>
        <v>99374430</v>
      </c>
      <c r="G92" s="80">
        <f t="shared" si="51"/>
        <v>98764199.039999992</v>
      </c>
      <c r="H92" s="80">
        <f t="shared" si="51"/>
        <v>11837575.540000001</v>
      </c>
    </row>
    <row r="93" spans="1:8" s="26" customFormat="1" ht="16.5" customHeight="1" x14ac:dyDescent="0.3">
      <c r="A93" s="22"/>
      <c r="B93" s="23" t="s">
        <v>336</v>
      </c>
      <c r="C93" s="81"/>
      <c r="D93" s="82">
        <v>87339000</v>
      </c>
      <c r="E93" s="82">
        <v>92160000</v>
      </c>
      <c r="F93" s="82">
        <v>77162160</v>
      </c>
      <c r="G93" s="44">
        <v>77162160</v>
      </c>
      <c r="H93" s="44">
        <v>8027690</v>
      </c>
    </row>
    <row r="94" spans="1:8" s="26" customFormat="1" ht="45" x14ac:dyDescent="0.3">
      <c r="A94" s="22"/>
      <c r="B94" s="23" t="s">
        <v>508</v>
      </c>
      <c r="C94" s="81"/>
      <c r="D94" s="82">
        <v>830</v>
      </c>
      <c r="E94" s="82">
        <v>830</v>
      </c>
      <c r="F94" s="82">
        <v>830</v>
      </c>
      <c r="G94" s="44">
        <v>667.83</v>
      </c>
      <c r="H94" s="44">
        <v>126.21</v>
      </c>
    </row>
    <row r="95" spans="1:8" s="26" customFormat="1" ht="60" x14ac:dyDescent="0.3">
      <c r="A95" s="22"/>
      <c r="B95" s="23" t="s">
        <v>509</v>
      </c>
      <c r="C95" s="81"/>
      <c r="D95" s="82">
        <v>2330</v>
      </c>
      <c r="E95" s="82">
        <v>2330</v>
      </c>
      <c r="F95" s="82">
        <v>2330</v>
      </c>
      <c r="G95" s="44">
        <v>1992.72</v>
      </c>
      <c r="H95" s="44">
        <v>681.88</v>
      </c>
    </row>
    <row r="96" spans="1:8" s="26" customFormat="1" ht="16.5" customHeight="1" x14ac:dyDescent="0.3">
      <c r="A96" s="22"/>
      <c r="B96" s="23" t="s">
        <v>510</v>
      </c>
      <c r="C96" s="81">
        <f>C97+C98</f>
        <v>0</v>
      </c>
      <c r="D96" s="81">
        <f t="shared" ref="D96:H96" si="52">D97+D98</f>
        <v>29874860</v>
      </c>
      <c r="E96" s="81">
        <f t="shared" si="52"/>
        <v>10289170</v>
      </c>
      <c r="F96" s="81">
        <f t="shared" si="52"/>
        <v>10289170</v>
      </c>
      <c r="G96" s="81">
        <f t="shared" si="52"/>
        <v>10288198.640000001</v>
      </c>
      <c r="H96" s="81">
        <f t="shared" si="52"/>
        <v>3011093.63</v>
      </c>
    </row>
    <row r="97" spans="1:8" s="26" customFormat="1" ht="16.5" customHeight="1" x14ac:dyDescent="0.3">
      <c r="A97" s="22"/>
      <c r="B97" s="23" t="s">
        <v>511</v>
      </c>
      <c r="C97" s="81"/>
      <c r="D97" s="82">
        <v>29874860</v>
      </c>
      <c r="E97" s="82">
        <v>10289170</v>
      </c>
      <c r="F97" s="82">
        <v>10289170</v>
      </c>
      <c r="G97" s="44">
        <v>10288198.640000001</v>
      </c>
      <c r="H97" s="44">
        <v>3011093.63</v>
      </c>
    </row>
    <row r="98" spans="1:8" s="26" customFormat="1" ht="60" x14ac:dyDescent="0.3">
      <c r="A98" s="22"/>
      <c r="B98" s="23" t="s">
        <v>509</v>
      </c>
      <c r="C98" s="81"/>
      <c r="D98" s="82"/>
      <c r="E98" s="82"/>
      <c r="F98" s="82"/>
      <c r="G98" s="44"/>
      <c r="H98" s="44"/>
    </row>
    <row r="99" spans="1:8" s="26" customFormat="1" ht="16.5" customHeight="1" x14ac:dyDescent="0.3">
      <c r="A99" s="22"/>
      <c r="B99" s="90" t="s">
        <v>478</v>
      </c>
      <c r="C99" s="81">
        <f t="shared" ref="C99:H99" si="53">C100+C103+C104</f>
        <v>0</v>
      </c>
      <c r="D99" s="81">
        <f t="shared" si="53"/>
        <v>11697280</v>
      </c>
      <c r="E99" s="81">
        <f t="shared" si="53"/>
        <v>12736380</v>
      </c>
      <c r="F99" s="81">
        <f t="shared" si="53"/>
        <v>9714970</v>
      </c>
      <c r="G99" s="81">
        <f t="shared" si="53"/>
        <v>9672099.4900000002</v>
      </c>
      <c r="H99" s="81">
        <f t="shared" si="53"/>
        <v>797983.82</v>
      </c>
    </row>
    <row r="100" spans="1:8" s="26" customFormat="1" ht="30" x14ac:dyDescent="0.3">
      <c r="A100" s="22"/>
      <c r="B100" s="23" t="s">
        <v>479</v>
      </c>
      <c r="C100" s="81">
        <f>C101+C102</f>
        <v>0</v>
      </c>
      <c r="D100" s="81">
        <f t="shared" ref="D100:H100" si="54">D101+D102</f>
        <v>10894060</v>
      </c>
      <c r="E100" s="81">
        <f t="shared" si="54"/>
        <v>11850300</v>
      </c>
      <c r="F100" s="81">
        <f t="shared" si="54"/>
        <v>9053720</v>
      </c>
      <c r="G100" s="81">
        <f t="shared" si="54"/>
        <v>9053720</v>
      </c>
      <c r="H100" s="81">
        <f t="shared" si="54"/>
        <v>739023.82</v>
      </c>
    </row>
    <row r="101" spans="1:8" s="26" customFormat="1" x14ac:dyDescent="0.3">
      <c r="A101" s="22"/>
      <c r="B101" s="23" t="s">
        <v>511</v>
      </c>
      <c r="C101" s="81"/>
      <c r="D101" s="82">
        <v>10894060</v>
      </c>
      <c r="E101" s="82">
        <v>11850300</v>
      </c>
      <c r="F101" s="82">
        <v>9053720</v>
      </c>
      <c r="G101" s="44">
        <v>9053720</v>
      </c>
      <c r="H101" s="44">
        <v>739023.82</v>
      </c>
    </row>
    <row r="102" spans="1:8" s="26" customFormat="1" ht="60" x14ac:dyDescent="0.3">
      <c r="A102" s="22"/>
      <c r="B102" s="23" t="s">
        <v>509</v>
      </c>
      <c r="C102" s="81"/>
      <c r="D102" s="82"/>
      <c r="E102" s="82"/>
      <c r="F102" s="82"/>
      <c r="G102" s="44"/>
      <c r="H102" s="44"/>
    </row>
    <row r="103" spans="1:8" s="26" customFormat="1" ht="60" x14ac:dyDescent="0.3">
      <c r="A103" s="22"/>
      <c r="B103" s="23" t="s">
        <v>480</v>
      </c>
      <c r="C103" s="81"/>
      <c r="D103" s="82">
        <v>452340</v>
      </c>
      <c r="E103" s="82">
        <v>472080</v>
      </c>
      <c r="F103" s="82">
        <v>366960</v>
      </c>
      <c r="G103" s="81">
        <v>366960</v>
      </c>
      <c r="H103" s="81">
        <v>58960</v>
      </c>
    </row>
    <row r="104" spans="1:8" s="26" customFormat="1" ht="45" x14ac:dyDescent="0.3">
      <c r="A104" s="22"/>
      <c r="B104" s="23" t="s">
        <v>481</v>
      </c>
      <c r="C104" s="81"/>
      <c r="D104" s="82">
        <v>350880</v>
      </c>
      <c r="E104" s="82">
        <v>414000</v>
      </c>
      <c r="F104" s="82">
        <v>294290</v>
      </c>
      <c r="G104" s="44">
        <v>251419.49</v>
      </c>
      <c r="H104" s="44">
        <v>0</v>
      </c>
    </row>
    <row r="105" spans="1:8" s="26" customFormat="1" ht="16.5" customHeight="1" x14ac:dyDescent="0.3">
      <c r="A105" s="22"/>
      <c r="B105" s="23" t="s">
        <v>340</v>
      </c>
      <c r="C105" s="81"/>
      <c r="D105" s="82">
        <v>51000</v>
      </c>
      <c r="E105" s="82">
        <v>51000</v>
      </c>
      <c r="F105" s="82">
        <v>50970</v>
      </c>
      <c r="G105" s="44">
        <v>32302.46</v>
      </c>
      <c r="H105" s="44">
        <v>0</v>
      </c>
    </row>
    <row r="106" spans="1:8" s="26" customFormat="1" ht="45" x14ac:dyDescent="0.3">
      <c r="A106" s="22"/>
      <c r="B106" s="23" t="s">
        <v>342</v>
      </c>
      <c r="C106" s="81"/>
      <c r="D106" s="82">
        <v>2158000</v>
      </c>
      <c r="E106" s="82">
        <v>2154000</v>
      </c>
      <c r="F106" s="82">
        <v>2154000</v>
      </c>
      <c r="G106" s="44">
        <v>1606777.9</v>
      </c>
      <c r="H106" s="44">
        <v>0</v>
      </c>
    </row>
    <row r="107" spans="1:8" x14ac:dyDescent="0.3">
      <c r="A107" s="22"/>
      <c r="B107" s="24" t="s">
        <v>328</v>
      </c>
      <c r="C107" s="81"/>
      <c r="D107" s="82"/>
      <c r="E107" s="82"/>
      <c r="F107" s="82"/>
      <c r="G107" s="44">
        <v>-6809.55</v>
      </c>
      <c r="H107" s="44">
        <v>0</v>
      </c>
    </row>
    <row r="108" spans="1:8" ht="30" x14ac:dyDescent="0.3">
      <c r="A108" s="22" t="s">
        <v>358</v>
      </c>
      <c r="B108" s="20" t="s">
        <v>344</v>
      </c>
      <c r="C108" s="81">
        <f t="shared" ref="C108:H108" si="55">C109+C112+C115+C118+C121+C124+C130+C127+C133</f>
        <v>0</v>
      </c>
      <c r="D108" s="81">
        <f t="shared" si="55"/>
        <v>98813980</v>
      </c>
      <c r="E108" s="81">
        <f t="shared" si="55"/>
        <v>80972650</v>
      </c>
      <c r="F108" s="81">
        <f t="shared" si="55"/>
        <v>71153270</v>
      </c>
      <c r="G108" s="81">
        <f t="shared" si="55"/>
        <v>71151929.370000005</v>
      </c>
      <c r="H108" s="81">
        <f t="shared" si="55"/>
        <v>9001643.2799999993</v>
      </c>
    </row>
    <row r="109" spans="1:8" ht="16.5" customHeight="1" x14ac:dyDescent="0.3">
      <c r="A109" s="22"/>
      <c r="B109" s="23" t="s">
        <v>345</v>
      </c>
      <c r="C109" s="81">
        <f>C110+C111</f>
        <v>0</v>
      </c>
      <c r="D109" s="81">
        <f t="shared" ref="D109:H109" si="56">D110+D111</f>
        <v>4258270</v>
      </c>
      <c r="E109" s="81">
        <f t="shared" si="56"/>
        <v>2151200</v>
      </c>
      <c r="F109" s="81">
        <f t="shared" si="56"/>
        <v>1735460</v>
      </c>
      <c r="G109" s="81">
        <f t="shared" si="56"/>
        <v>1735460</v>
      </c>
      <c r="H109" s="81">
        <f t="shared" si="56"/>
        <v>675050</v>
      </c>
    </row>
    <row r="110" spans="1:8" ht="16.5" customHeight="1" x14ac:dyDescent="0.3">
      <c r="A110" s="22"/>
      <c r="B110" s="23" t="s">
        <v>336</v>
      </c>
      <c r="C110" s="81"/>
      <c r="D110" s="82">
        <v>4258270</v>
      </c>
      <c r="E110" s="82">
        <v>2151200</v>
      </c>
      <c r="F110" s="82">
        <v>1735460</v>
      </c>
      <c r="G110" s="44">
        <v>1735460</v>
      </c>
      <c r="H110" s="44">
        <v>675050</v>
      </c>
    </row>
    <row r="111" spans="1:8" ht="60" x14ac:dyDescent="0.3">
      <c r="A111" s="22"/>
      <c r="B111" s="23" t="s">
        <v>509</v>
      </c>
      <c r="C111" s="81"/>
      <c r="D111" s="82"/>
      <c r="E111" s="82"/>
      <c r="F111" s="82"/>
      <c r="G111" s="44"/>
      <c r="H111" s="44"/>
    </row>
    <row r="112" spans="1:8" x14ac:dyDescent="0.3">
      <c r="A112" s="22"/>
      <c r="B112" s="23" t="s">
        <v>347</v>
      </c>
      <c r="C112" s="81">
        <f>C113+C114</f>
        <v>0</v>
      </c>
      <c r="D112" s="81">
        <f t="shared" ref="D112:H112" si="57">D113+D114</f>
        <v>445530</v>
      </c>
      <c r="E112" s="81">
        <f t="shared" si="57"/>
        <v>723080</v>
      </c>
      <c r="F112" s="81">
        <f t="shared" si="57"/>
        <v>709280</v>
      </c>
      <c r="G112" s="81">
        <f t="shared" si="57"/>
        <v>709280</v>
      </c>
      <c r="H112" s="81">
        <f t="shared" si="57"/>
        <v>78250</v>
      </c>
    </row>
    <row r="113" spans="1:8" x14ac:dyDescent="0.3">
      <c r="A113" s="22"/>
      <c r="B113" s="23" t="s">
        <v>336</v>
      </c>
      <c r="C113" s="81"/>
      <c r="D113" s="82">
        <v>445530</v>
      </c>
      <c r="E113" s="82">
        <v>723080</v>
      </c>
      <c r="F113" s="82">
        <v>709280</v>
      </c>
      <c r="G113" s="44">
        <v>709280</v>
      </c>
      <c r="H113" s="44">
        <v>78250</v>
      </c>
    </row>
    <row r="114" spans="1:8" ht="60" x14ac:dyDescent="0.3">
      <c r="A114" s="22"/>
      <c r="B114" s="23" t="s">
        <v>509</v>
      </c>
      <c r="C114" s="81"/>
      <c r="D114" s="82"/>
      <c r="E114" s="82"/>
      <c r="F114" s="82"/>
      <c r="G114" s="44"/>
      <c r="H114" s="44"/>
    </row>
    <row r="115" spans="1:8" s="19" customFormat="1" ht="16.5" customHeight="1" x14ac:dyDescent="0.3">
      <c r="A115" s="22"/>
      <c r="B115" s="23" t="s">
        <v>349</v>
      </c>
      <c r="C115" s="81">
        <f>C116+C117</f>
        <v>0</v>
      </c>
      <c r="D115" s="81">
        <f t="shared" ref="D115:H115" si="58">D116+D117</f>
        <v>139640</v>
      </c>
      <c r="E115" s="81">
        <f t="shared" si="58"/>
        <v>117230</v>
      </c>
      <c r="F115" s="81">
        <f t="shared" si="58"/>
        <v>101680</v>
      </c>
      <c r="G115" s="81">
        <f t="shared" si="58"/>
        <v>101680</v>
      </c>
      <c r="H115" s="81">
        <f t="shared" si="58"/>
        <v>5455.78</v>
      </c>
    </row>
    <row r="116" spans="1:8" s="19" customFormat="1" ht="16.5" customHeight="1" x14ac:dyDescent="0.3">
      <c r="A116" s="22"/>
      <c r="B116" s="23" t="s">
        <v>336</v>
      </c>
      <c r="C116" s="81"/>
      <c r="D116" s="82">
        <v>139640</v>
      </c>
      <c r="E116" s="82">
        <v>117230</v>
      </c>
      <c r="F116" s="82">
        <v>101680</v>
      </c>
      <c r="G116" s="44">
        <v>101680</v>
      </c>
      <c r="H116" s="44">
        <v>5455.78</v>
      </c>
    </row>
    <row r="117" spans="1:8" s="19" customFormat="1" ht="60" x14ac:dyDescent="0.3">
      <c r="A117" s="22"/>
      <c r="B117" s="23" t="s">
        <v>509</v>
      </c>
      <c r="C117" s="81"/>
      <c r="D117" s="82"/>
      <c r="E117" s="82"/>
      <c r="F117" s="82"/>
      <c r="G117" s="44"/>
      <c r="H117" s="44"/>
    </row>
    <row r="118" spans="1:8" ht="16.5" customHeight="1" x14ac:dyDescent="0.3">
      <c r="A118" s="22"/>
      <c r="B118" s="23" t="s">
        <v>351</v>
      </c>
      <c r="C118" s="81">
        <f>C119+C120</f>
        <v>0</v>
      </c>
      <c r="D118" s="81">
        <f t="shared" ref="D118:H118" si="59">D119+D120</f>
        <v>46611390</v>
      </c>
      <c r="E118" s="81">
        <f t="shared" si="59"/>
        <v>39389660</v>
      </c>
      <c r="F118" s="81">
        <f t="shared" si="59"/>
        <v>35329740</v>
      </c>
      <c r="G118" s="81">
        <f t="shared" si="59"/>
        <v>35328997.579999998</v>
      </c>
      <c r="H118" s="81">
        <f t="shared" si="59"/>
        <v>4034266.23</v>
      </c>
    </row>
    <row r="119" spans="1:8" ht="16.5" customHeight="1" x14ac:dyDescent="0.3">
      <c r="A119" s="22"/>
      <c r="B119" s="23" t="s">
        <v>336</v>
      </c>
      <c r="C119" s="81"/>
      <c r="D119" s="82">
        <v>46607350</v>
      </c>
      <c r="E119" s="82">
        <v>39385620</v>
      </c>
      <c r="F119" s="82">
        <v>35325700</v>
      </c>
      <c r="G119" s="44">
        <v>35325700</v>
      </c>
      <c r="H119" s="44">
        <v>4032910</v>
      </c>
    </row>
    <row r="120" spans="1:8" ht="60" x14ac:dyDescent="0.3">
      <c r="A120" s="22"/>
      <c r="B120" s="23" t="s">
        <v>509</v>
      </c>
      <c r="C120" s="81"/>
      <c r="D120" s="82">
        <v>4040</v>
      </c>
      <c r="E120" s="82">
        <v>4040</v>
      </c>
      <c r="F120" s="82">
        <v>4040</v>
      </c>
      <c r="G120" s="44">
        <v>3297.58</v>
      </c>
      <c r="H120" s="44">
        <v>1356.23</v>
      </c>
    </row>
    <row r="121" spans="1:8" x14ac:dyDescent="0.3">
      <c r="A121" s="22"/>
      <c r="B121" s="34" t="s">
        <v>352</v>
      </c>
      <c r="C121" s="81">
        <f>C122+C123</f>
        <v>0</v>
      </c>
      <c r="D121" s="81">
        <f t="shared" ref="D121:H121" si="60">D122+D123</f>
        <v>0</v>
      </c>
      <c r="E121" s="81">
        <f t="shared" si="60"/>
        <v>0</v>
      </c>
      <c r="F121" s="81">
        <f t="shared" si="60"/>
        <v>0</v>
      </c>
      <c r="G121" s="81">
        <f t="shared" si="60"/>
        <v>0</v>
      </c>
      <c r="H121" s="81">
        <f t="shared" si="60"/>
        <v>0</v>
      </c>
    </row>
    <row r="122" spans="1:8" x14ac:dyDescent="0.3">
      <c r="A122" s="22"/>
      <c r="B122" s="34" t="s">
        <v>336</v>
      </c>
      <c r="C122" s="81"/>
      <c r="D122" s="82"/>
      <c r="E122" s="82"/>
      <c r="F122" s="82"/>
      <c r="G122" s="44"/>
      <c r="H122" s="44"/>
    </row>
    <row r="123" spans="1:8" ht="60" x14ac:dyDescent="0.3">
      <c r="A123" s="22"/>
      <c r="B123" s="34" t="s">
        <v>509</v>
      </c>
      <c r="C123" s="81"/>
      <c r="D123" s="82"/>
      <c r="E123" s="82"/>
      <c r="F123" s="82"/>
      <c r="G123" s="44"/>
      <c r="H123" s="44"/>
    </row>
    <row r="124" spans="1:8" ht="30" x14ac:dyDescent="0.3">
      <c r="A124" s="22"/>
      <c r="B124" s="23" t="s">
        <v>353</v>
      </c>
      <c r="C124" s="81">
        <f>C125+C126</f>
        <v>0</v>
      </c>
      <c r="D124" s="81">
        <f t="shared" ref="D124:H124" si="61">D125+D126</f>
        <v>806970</v>
      </c>
      <c r="E124" s="81">
        <f t="shared" si="61"/>
        <v>904220</v>
      </c>
      <c r="F124" s="81">
        <f t="shared" si="61"/>
        <v>683560</v>
      </c>
      <c r="G124" s="81">
        <f t="shared" si="61"/>
        <v>683560</v>
      </c>
      <c r="H124" s="81">
        <f t="shared" si="61"/>
        <v>61650</v>
      </c>
    </row>
    <row r="125" spans="1:8" x14ac:dyDescent="0.3">
      <c r="A125" s="22"/>
      <c r="B125" s="23" t="s">
        <v>336</v>
      </c>
      <c r="C125" s="81"/>
      <c r="D125" s="82">
        <v>806970</v>
      </c>
      <c r="E125" s="82">
        <v>904220</v>
      </c>
      <c r="F125" s="82">
        <v>683560</v>
      </c>
      <c r="G125" s="44">
        <v>683560</v>
      </c>
      <c r="H125" s="44">
        <v>61650</v>
      </c>
    </row>
    <row r="126" spans="1:8" ht="60" x14ac:dyDescent="0.3">
      <c r="A126" s="22"/>
      <c r="B126" s="23" t="s">
        <v>509</v>
      </c>
      <c r="C126" s="81"/>
      <c r="D126" s="82"/>
      <c r="E126" s="82"/>
      <c r="F126" s="82"/>
      <c r="G126" s="44"/>
      <c r="H126" s="44"/>
    </row>
    <row r="127" spans="1:8" ht="16.5" customHeight="1" x14ac:dyDescent="0.3">
      <c r="A127" s="22"/>
      <c r="B127" s="35" t="s">
        <v>354</v>
      </c>
      <c r="C127" s="81">
        <f>C128+C129</f>
        <v>0</v>
      </c>
      <c r="D127" s="81">
        <f t="shared" ref="D127:H127" si="62">D128+D129</f>
        <v>0</v>
      </c>
      <c r="E127" s="81">
        <f t="shared" si="62"/>
        <v>0</v>
      </c>
      <c r="F127" s="81">
        <f t="shared" si="62"/>
        <v>0</v>
      </c>
      <c r="G127" s="81">
        <f t="shared" si="62"/>
        <v>0</v>
      </c>
      <c r="H127" s="81">
        <f t="shared" si="62"/>
        <v>0</v>
      </c>
    </row>
    <row r="128" spans="1:8" ht="16.5" customHeight="1" x14ac:dyDescent="0.3">
      <c r="A128" s="22"/>
      <c r="B128" s="35" t="s">
        <v>336</v>
      </c>
      <c r="C128" s="81"/>
      <c r="D128" s="82"/>
      <c r="E128" s="82"/>
      <c r="F128" s="82"/>
      <c r="G128" s="44"/>
      <c r="H128" s="44"/>
    </row>
    <row r="129" spans="1:8" ht="60" x14ac:dyDescent="0.3">
      <c r="A129" s="22"/>
      <c r="B129" s="35" t="s">
        <v>509</v>
      </c>
      <c r="C129" s="81"/>
      <c r="D129" s="82"/>
      <c r="E129" s="82"/>
      <c r="F129" s="82"/>
      <c r="G129" s="44"/>
      <c r="H129" s="44"/>
    </row>
    <row r="130" spans="1:8" x14ac:dyDescent="0.3">
      <c r="A130" s="22"/>
      <c r="B130" s="35" t="s">
        <v>355</v>
      </c>
      <c r="C130" s="81">
        <f>C131+C132</f>
        <v>0</v>
      </c>
      <c r="D130" s="81">
        <f t="shared" ref="D130:H130" si="63">D131+D132</f>
        <v>35847890</v>
      </c>
      <c r="E130" s="81">
        <f t="shared" si="63"/>
        <v>30301080</v>
      </c>
      <c r="F130" s="81">
        <f t="shared" si="63"/>
        <v>25848280</v>
      </c>
      <c r="G130" s="81">
        <f t="shared" si="63"/>
        <v>25847690.530000001</v>
      </c>
      <c r="H130" s="81">
        <f t="shared" si="63"/>
        <v>2767121.27</v>
      </c>
    </row>
    <row r="131" spans="1:8" x14ac:dyDescent="0.3">
      <c r="A131" s="22"/>
      <c r="B131" s="35" t="s">
        <v>336</v>
      </c>
      <c r="C131" s="81"/>
      <c r="D131" s="82">
        <v>35845530</v>
      </c>
      <c r="E131" s="82">
        <v>30298720</v>
      </c>
      <c r="F131" s="82">
        <v>25845920</v>
      </c>
      <c r="G131" s="87">
        <v>25845920</v>
      </c>
      <c r="H131" s="87">
        <v>2765980</v>
      </c>
    </row>
    <row r="132" spans="1:8" ht="60" x14ac:dyDescent="0.3">
      <c r="A132" s="22"/>
      <c r="B132" s="35" t="s">
        <v>509</v>
      </c>
      <c r="C132" s="81"/>
      <c r="D132" s="82">
        <v>2360</v>
      </c>
      <c r="E132" s="82">
        <v>2360</v>
      </c>
      <c r="F132" s="82">
        <v>2360</v>
      </c>
      <c r="G132" s="87">
        <v>1770.53</v>
      </c>
      <c r="H132" s="87">
        <v>1141.27</v>
      </c>
    </row>
    <row r="133" spans="1:8" ht="30" x14ac:dyDescent="0.3">
      <c r="A133" s="22"/>
      <c r="B133" s="36" t="s">
        <v>356</v>
      </c>
      <c r="C133" s="81">
        <f>C134+C137+C140+C138+C139</f>
        <v>0</v>
      </c>
      <c r="D133" s="81">
        <f t="shared" ref="D133:H133" si="64">D134+D137+D140+D138+D139</f>
        <v>10704290</v>
      </c>
      <c r="E133" s="81">
        <f t="shared" si="64"/>
        <v>7386180</v>
      </c>
      <c r="F133" s="81">
        <f t="shared" si="64"/>
        <v>6745270</v>
      </c>
      <c r="G133" s="81">
        <f t="shared" si="64"/>
        <v>6745261.2599999998</v>
      </c>
      <c r="H133" s="81">
        <f t="shared" si="64"/>
        <v>1379850</v>
      </c>
    </row>
    <row r="134" spans="1:8" ht="16.5" customHeight="1" x14ac:dyDescent="0.3">
      <c r="A134" s="22"/>
      <c r="B134" s="35" t="s">
        <v>357</v>
      </c>
      <c r="C134" s="81">
        <f>C135+C136</f>
        <v>0</v>
      </c>
      <c r="D134" s="81">
        <f t="shared" ref="D134:H134" si="65">D135+D136</f>
        <v>9352000</v>
      </c>
      <c r="E134" s="81">
        <f t="shared" si="65"/>
        <v>7264180</v>
      </c>
      <c r="F134" s="81">
        <f t="shared" si="65"/>
        <v>6623390</v>
      </c>
      <c r="G134" s="81">
        <f t="shared" si="65"/>
        <v>6623390</v>
      </c>
      <c r="H134" s="81">
        <f t="shared" si="65"/>
        <v>1379850</v>
      </c>
    </row>
    <row r="135" spans="1:8" ht="16.5" customHeight="1" x14ac:dyDescent="0.3">
      <c r="A135" s="22"/>
      <c r="B135" s="35" t="s">
        <v>336</v>
      </c>
      <c r="C135" s="81"/>
      <c r="D135" s="82">
        <v>9352000</v>
      </c>
      <c r="E135" s="82">
        <v>7264180</v>
      </c>
      <c r="F135" s="82">
        <v>6623390</v>
      </c>
      <c r="G135" s="44">
        <v>6623390</v>
      </c>
      <c r="H135" s="44">
        <v>1379850</v>
      </c>
    </row>
    <row r="136" spans="1:8" ht="60" x14ac:dyDescent="0.3">
      <c r="A136" s="22"/>
      <c r="B136" s="35" t="s">
        <v>509</v>
      </c>
      <c r="C136" s="81"/>
      <c r="D136" s="82"/>
      <c r="E136" s="82"/>
      <c r="F136" s="82"/>
      <c r="G136" s="44"/>
      <c r="H136" s="44"/>
    </row>
    <row r="137" spans="1:8" x14ac:dyDescent="0.3">
      <c r="A137" s="22"/>
      <c r="B137" s="35" t="s">
        <v>491</v>
      </c>
      <c r="C137" s="81"/>
      <c r="D137" s="82"/>
      <c r="E137" s="82"/>
      <c r="F137" s="82"/>
      <c r="G137" s="44"/>
      <c r="H137" s="44"/>
    </row>
    <row r="138" spans="1:8" ht="30" x14ac:dyDescent="0.3">
      <c r="A138" s="22"/>
      <c r="B138" s="35" t="s">
        <v>492</v>
      </c>
      <c r="C138" s="81"/>
      <c r="D138" s="82">
        <v>633100</v>
      </c>
      <c r="E138" s="82">
        <v>0</v>
      </c>
      <c r="F138" s="82">
        <v>0</v>
      </c>
      <c r="G138" s="44">
        <v>0</v>
      </c>
      <c r="H138" s="44">
        <v>0</v>
      </c>
    </row>
    <row r="139" spans="1:8" x14ac:dyDescent="0.3">
      <c r="A139" s="22"/>
      <c r="B139" s="35" t="s">
        <v>498</v>
      </c>
      <c r="C139" s="81"/>
      <c r="D139" s="82"/>
      <c r="E139" s="82"/>
      <c r="F139" s="82"/>
      <c r="G139" s="44"/>
      <c r="H139" s="44"/>
    </row>
    <row r="140" spans="1:8" x14ac:dyDescent="0.3">
      <c r="A140" s="22"/>
      <c r="B140" s="35" t="s">
        <v>359</v>
      </c>
      <c r="C140" s="81"/>
      <c r="D140" s="82">
        <v>719190</v>
      </c>
      <c r="E140" s="82">
        <v>122000</v>
      </c>
      <c r="F140" s="82">
        <v>121880</v>
      </c>
      <c r="G140" s="44">
        <v>121871.26</v>
      </c>
      <c r="H140" s="44">
        <v>0</v>
      </c>
    </row>
    <row r="141" spans="1:8" x14ac:dyDescent="0.3">
      <c r="A141" s="22"/>
      <c r="B141" s="24" t="s">
        <v>328</v>
      </c>
      <c r="C141" s="81"/>
      <c r="D141" s="82"/>
      <c r="E141" s="82"/>
      <c r="F141" s="82"/>
      <c r="G141" s="44"/>
      <c r="H141" s="44"/>
    </row>
    <row r="142" spans="1:8" ht="36" customHeight="1" x14ac:dyDescent="0.3">
      <c r="A142" s="17" t="s">
        <v>369</v>
      </c>
      <c r="B142" s="20" t="s">
        <v>360</v>
      </c>
      <c r="C142" s="81">
        <f t="shared" ref="C142:H142" si="66">C143+C146+C149+C152+C153+C154+C155+C158+C159+C160</f>
        <v>0</v>
      </c>
      <c r="D142" s="81">
        <f t="shared" si="66"/>
        <v>5503610</v>
      </c>
      <c r="E142" s="81">
        <f t="shared" si="66"/>
        <v>4606540</v>
      </c>
      <c r="F142" s="81">
        <f t="shared" si="66"/>
        <v>4043430</v>
      </c>
      <c r="G142" s="81">
        <f t="shared" si="66"/>
        <v>4043187.12</v>
      </c>
      <c r="H142" s="81">
        <f t="shared" si="66"/>
        <v>409924.92000000004</v>
      </c>
    </row>
    <row r="143" spans="1:8" x14ac:dyDescent="0.3">
      <c r="A143" s="22"/>
      <c r="B143" s="23" t="s">
        <v>351</v>
      </c>
      <c r="C143" s="81">
        <f>C144+C145</f>
        <v>0</v>
      </c>
      <c r="D143" s="81">
        <f t="shared" ref="D143:H143" si="67">D144+D145</f>
        <v>2652340</v>
      </c>
      <c r="E143" s="81">
        <f t="shared" si="67"/>
        <v>2211780</v>
      </c>
      <c r="F143" s="81">
        <f t="shared" si="67"/>
        <v>1986760</v>
      </c>
      <c r="G143" s="81">
        <f t="shared" si="67"/>
        <v>1986520</v>
      </c>
      <c r="H143" s="81">
        <f t="shared" si="67"/>
        <v>221560</v>
      </c>
    </row>
    <row r="144" spans="1:8" x14ac:dyDescent="0.3">
      <c r="A144" s="22"/>
      <c r="B144" s="23" t="s">
        <v>512</v>
      </c>
      <c r="C144" s="81"/>
      <c r="D144" s="82">
        <v>2651620</v>
      </c>
      <c r="E144" s="82">
        <v>2211060</v>
      </c>
      <c r="F144" s="82">
        <v>1986040</v>
      </c>
      <c r="G144" s="44">
        <v>1986040</v>
      </c>
      <c r="H144" s="44">
        <v>221440</v>
      </c>
    </row>
    <row r="145" spans="1:8" ht="60" x14ac:dyDescent="0.3">
      <c r="A145" s="22"/>
      <c r="B145" s="23" t="s">
        <v>509</v>
      </c>
      <c r="C145" s="81"/>
      <c r="D145" s="82">
        <v>720</v>
      </c>
      <c r="E145" s="82">
        <v>720</v>
      </c>
      <c r="F145" s="82">
        <v>720</v>
      </c>
      <c r="G145" s="44">
        <v>480</v>
      </c>
      <c r="H145" s="44">
        <v>120</v>
      </c>
    </row>
    <row r="146" spans="1:8" ht="30" x14ac:dyDescent="0.3">
      <c r="A146" s="22"/>
      <c r="B146" s="37" t="s">
        <v>361</v>
      </c>
      <c r="C146" s="81">
        <f>C147+C148</f>
        <v>0</v>
      </c>
      <c r="D146" s="81">
        <f t="shared" ref="D146:H146" si="68">D147+D148</f>
        <v>1452300</v>
      </c>
      <c r="E146" s="81">
        <f t="shared" si="68"/>
        <v>1148000</v>
      </c>
      <c r="F146" s="81">
        <f t="shared" si="68"/>
        <v>1147230</v>
      </c>
      <c r="G146" s="81">
        <f t="shared" si="68"/>
        <v>1147230</v>
      </c>
      <c r="H146" s="81">
        <f t="shared" si="68"/>
        <v>139794.92000000001</v>
      </c>
    </row>
    <row r="147" spans="1:8" x14ac:dyDescent="0.3">
      <c r="A147" s="22"/>
      <c r="B147" s="37" t="s">
        <v>512</v>
      </c>
      <c r="C147" s="81"/>
      <c r="D147" s="82">
        <v>1452300</v>
      </c>
      <c r="E147" s="82">
        <v>1148000</v>
      </c>
      <c r="F147" s="82">
        <v>1147230</v>
      </c>
      <c r="G147" s="44">
        <v>1147230</v>
      </c>
      <c r="H147" s="44">
        <v>139794.92000000001</v>
      </c>
    </row>
    <row r="148" spans="1:8" ht="60" x14ac:dyDescent="0.3">
      <c r="A148" s="22"/>
      <c r="B148" s="37" t="s">
        <v>509</v>
      </c>
      <c r="C148" s="81"/>
      <c r="D148" s="82"/>
      <c r="E148" s="82"/>
      <c r="F148" s="82"/>
      <c r="G148" s="44"/>
      <c r="H148" s="44"/>
    </row>
    <row r="149" spans="1:8" ht="16.5" customHeight="1" x14ac:dyDescent="0.3">
      <c r="A149" s="22"/>
      <c r="B149" s="23" t="s">
        <v>362</v>
      </c>
      <c r="C149" s="81">
        <f>C150+C151</f>
        <v>0</v>
      </c>
      <c r="D149" s="81">
        <f t="shared" ref="D149:H149" si="69">D150+D151</f>
        <v>1398970</v>
      </c>
      <c r="E149" s="81">
        <f t="shared" si="69"/>
        <v>1246760</v>
      </c>
      <c r="F149" s="81">
        <f t="shared" si="69"/>
        <v>909440</v>
      </c>
      <c r="G149" s="81">
        <f t="shared" si="69"/>
        <v>909437.12</v>
      </c>
      <c r="H149" s="81">
        <f t="shared" si="69"/>
        <v>48570</v>
      </c>
    </row>
    <row r="150" spans="1:8" ht="16.5" customHeight="1" x14ac:dyDescent="0.3">
      <c r="A150" s="22"/>
      <c r="B150" s="23" t="s">
        <v>512</v>
      </c>
      <c r="C150" s="81"/>
      <c r="D150" s="82">
        <v>1398970</v>
      </c>
      <c r="E150" s="82">
        <v>1246760</v>
      </c>
      <c r="F150" s="82">
        <v>909440</v>
      </c>
      <c r="G150" s="44">
        <v>909437.12</v>
      </c>
      <c r="H150" s="44">
        <v>48570</v>
      </c>
    </row>
    <row r="151" spans="1:8" ht="60" x14ac:dyDescent="0.3">
      <c r="A151" s="22"/>
      <c r="B151" s="23" t="s">
        <v>509</v>
      </c>
      <c r="C151" s="81"/>
      <c r="D151" s="82"/>
      <c r="E151" s="82"/>
      <c r="F151" s="82"/>
      <c r="G151" s="44"/>
      <c r="H151" s="44"/>
    </row>
    <row r="152" spans="1:8" ht="20.25" customHeight="1" x14ac:dyDescent="0.3">
      <c r="A152" s="22"/>
      <c r="B152" s="23" t="s">
        <v>363</v>
      </c>
      <c r="C152" s="81"/>
      <c r="D152" s="82"/>
      <c r="E152" s="82"/>
      <c r="F152" s="82"/>
      <c r="G152" s="44"/>
      <c r="H152" s="44"/>
    </row>
    <row r="153" spans="1:8" ht="16.5" customHeight="1" x14ac:dyDescent="0.3">
      <c r="A153" s="22"/>
      <c r="B153" s="23" t="s">
        <v>364</v>
      </c>
      <c r="C153" s="81"/>
      <c r="D153" s="82"/>
      <c r="E153" s="82"/>
      <c r="F153" s="82"/>
      <c r="G153" s="44"/>
      <c r="H153" s="44"/>
    </row>
    <row r="154" spans="1:8" ht="16.5" customHeight="1" x14ac:dyDescent="0.3">
      <c r="A154" s="22"/>
      <c r="B154" s="23" t="s">
        <v>345</v>
      </c>
      <c r="C154" s="81"/>
      <c r="D154" s="82"/>
      <c r="E154" s="82"/>
      <c r="F154" s="82"/>
      <c r="G154" s="44"/>
      <c r="H154" s="44"/>
    </row>
    <row r="155" spans="1:8" ht="16.5" customHeight="1" x14ac:dyDescent="0.3">
      <c r="A155" s="22"/>
      <c r="B155" s="23" t="s">
        <v>365</v>
      </c>
      <c r="C155" s="81">
        <f>C156+C157</f>
        <v>0</v>
      </c>
      <c r="D155" s="81">
        <f t="shared" ref="D155:H155" si="70">D156+D157</f>
        <v>0</v>
      </c>
      <c r="E155" s="81">
        <f t="shared" si="70"/>
        <v>0</v>
      </c>
      <c r="F155" s="81">
        <f t="shared" si="70"/>
        <v>0</v>
      </c>
      <c r="G155" s="81">
        <f t="shared" si="70"/>
        <v>0</v>
      </c>
      <c r="H155" s="81">
        <f t="shared" si="70"/>
        <v>0</v>
      </c>
    </row>
    <row r="156" spans="1:8" ht="16.5" customHeight="1" x14ac:dyDescent="0.3">
      <c r="A156" s="22"/>
      <c r="B156" s="23" t="s">
        <v>512</v>
      </c>
      <c r="C156" s="81"/>
      <c r="D156" s="82"/>
      <c r="E156" s="82"/>
      <c r="F156" s="82"/>
      <c r="G156" s="44"/>
      <c r="H156" s="44"/>
    </row>
    <row r="157" spans="1:8" ht="60" x14ac:dyDescent="0.3">
      <c r="A157" s="22"/>
      <c r="B157" s="23" t="s">
        <v>509</v>
      </c>
      <c r="C157" s="81"/>
      <c r="D157" s="82"/>
      <c r="E157" s="82"/>
      <c r="F157" s="82"/>
      <c r="G157" s="44"/>
      <c r="H157" s="44"/>
    </row>
    <row r="158" spans="1:8" x14ac:dyDescent="0.3">
      <c r="A158" s="22"/>
      <c r="B158" s="38" t="s">
        <v>366</v>
      </c>
      <c r="C158" s="81"/>
      <c r="D158" s="82"/>
      <c r="E158" s="82"/>
      <c r="F158" s="82"/>
      <c r="G158" s="44"/>
      <c r="H158" s="44"/>
    </row>
    <row r="159" spans="1:8" s="19" customFormat="1" ht="30" x14ac:dyDescent="0.3">
      <c r="A159" s="22"/>
      <c r="B159" s="38" t="s">
        <v>367</v>
      </c>
      <c r="C159" s="81"/>
      <c r="D159" s="82"/>
      <c r="E159" s="82"/>
      <c r="F159" s="82"/>
      <c r="G159" s="44"/>
      <c r="H159" s="44"/>
    </row>
    <row r="160" spans="1:8" s="19" customFormat="1" ht="30" x14ac:dyDescent="0.3">
      <c r="A160" s="22"/>
      <c r="B160" s="39" t="s">
        <v>368</v>
      </c>
      <c r="C160" s="81">
        <f t="shared" ref="C160:H160" si="71">C161+C164+C165+C168</f>
        <v>0</v>
      </c>
      <c r="D160" s="81">
        <f t="shared" si="71"/>
        <v>0</v>
      </c>
      <c r="E160" s="81">
        <f t="shared" si="71"/>
        <v>0</v>
      </c>
      <c r="F160" s="81">
        <f t="shared" si="71"/>
        <v>0</v>
      </c>
      <c r="G160" s="81">
        <f t="shared" si="71"/>
        <v>0</v>
      </c>
      <c r="H160" s="81">
        <f t="shared" si="71"/>
        <v>0</v>
      </c>
    </row>
    <row r="161" spans="1:8" s="19" customFormat="1" x14ac:dyDescent="0.3">
      <c r="A161" s="22"/>
      <c r="B161" s="40" t="s">
        <v>370</v>
      </c>
      <c r="C161" s="81">
        <f>C162+C163</f>
        <v>0</v>
      </c>
      <c r="D161" s="81">
        <f t="shared" ref="D161:H161" si="72">D162+D163</f>
        <v>0</v>
      </c>
      <c r="E161" s="81">
        <f t="shared" si="72"/>
        <v>0</v>
      </c>
      <c r="F161" s="81">
        <f t="shared" si="72"/>
        <v>0</v>
      </c>
      <c r="G161" s="81">
        <f t="shared" si="72"/>
        <v>0</v>
      </c>
      <c r="H161" s="81">
        <f t="shared" si="72"/>
        <v>0</v>
      </c>
    </row>
    <row r="162" spans="1:8" s="19" customFormat="1" x14ac:dyDescent="0.3">
      <c r="A162" s="22"/>
      <c r="B162" s="40" t="s">
        <v>512</v>
      </c>
      <c r="C162" s="81"/>
      <c r="D162" s="82"/>
      <c r="E162" s="82"/>
      <c r="F162" s="82"/>
      <c r="G162" s="44"/>
      <c r="H162" s="44"/>
    </row>
    <row r="163" spans="1:8" s="19" customFormat="1" ht="60" x14ac:dyDescent="0.3">
      <c r="A163" s="22"/>
      <c r="B163" s="40" t="s">
        <v>509</v>
      </c>
      <c r="C163" s="81"/>
      <c r="D163" s="82"/>
      <c r="E163" s="82"/>
      <c r="F163" s="82"/>
      <c r="G163" s="44"/>
      <c r="H163" s="44"/>
    </row>
    <row r="164" spans="1:8" s="19" customFormat="1" ht="30" x14ac:dyDescent="0.3">
      <c r="A164" s="22"/>
      <c r="B164" s="40" t="s">
        <v>371</v>
      </c>
      <c r="C164" s="81"/>
      <c r="D164" s="82"/>
      <c r="E164" s="82"/>
      <c r="F164" s="82"/>
      <c r="G164" s="44"/>
      <c r="H164" s="44"/>
    </row>
    <row r="165" spans="1:8" s="19" customFormat="1" ht="30" x14ac:dyDescent="0.3">
      <c r="A165" s="22"/>
      <c r="B165" s="40" t="s">
        <v>372</v>
      </c>
      <c r="C165" s="81">
        <f>C166+C167</f>
        <v>0</v>
      </c>
      <c r="D165" s="81">
        <f t="shared" ref="D165:H165" si="73">D166+D167</f>
        <v>0</v>
      </c>
      <c r="E165" s="81">
        <f t="shared" si="73"/>
        <v>0</v>
      </c>
      <c r="F165" s="81">
        <f t="shared" si="73"/>
        <v>0</v>
      </c>
      <c r="G165" s="81">
        <f t="shared" si="73"/>
        <v>0</v>
      </c>
      <c r="H165" s="81">
        <f t="shared" si="73"/>
        <v>0</v>
      </c>
    </row>
    <row r="166" spans="1:8" s="19" customFormat="1" x14ac:dyDescent="0.3">
      <c r="A166" s="22"/>
      <c r="B166" s="40" t="s">
        <v>512</v>
      </c>
      <c r="C166" s="81"/>
      <c r="D166" s="82"/>
      <c r="E166" s="82"/>
      <c r="F166" s="82"/>
      <c r="G166" s="44"/>
      <c r="H166" s="44"/>
    </row>
    <row r="167" spans="1:8" s="19" customFormat="1" ht="60" x14ac:dyDescent="0.3">
      <c r="A167" s="22"/>
      <c r="B167" s="40" t="s">
        <v>509</v>
      </c>
      <c r="C167" s="81"/>
      <c r="D167" s="82"/>
      <c r="E167" s="82"/>
      <c r="F167" s="82"/>
      <c r="G167" s="44"/>
      <c r="H167" s="44"/>
    </row>
    <row r="168" spans="1:8" s="19" customFormat="1" ht="30" x14ac:dyDescent="0.3">
      <c r="A168" s="22"/>
      <c r="B168" s="40" t="s">
        <v>373</v>
      </c>
      <c r="C168" s="81"/>
      <c r="D168" s="82"/>
      <c r="E168" s="82"/>
      <c r="F168" s="82"/>
      <c r="G168" s="44"/>
      <c r="H168" s="44"/>
    </row>
    <row r="169" spans="1:8" s="19" customFormat="1" x14ac:dyDescent="0.3">
      <c r="A169" s="22"/>
      <c r="B169" s="24" t="s">
        <v>328</v>
      </c>
      <c r="C169" s="81"/>
      <c r="D169" s="82"/>
      <c r="E169" s="82"/>
      <c r="F169" s="82"/>
      <c r="G169" s="44"/>
      <c r="H169" s="44"/>
    </row>
    <row r="170" spans="1:8" s="19" customFormat="1" x14ac:dyDescent="0.3">
      <c r="A170" s="22" t="s">
        <v>382</v>
      </c>
      <c r="B170" s="24" t="s">
        <v>374</v>
      </c>
      <c r="C170" s="80">
        <f>C171+C172</f>
        <v>0</v>
      </c>
      <c r="D170" s="80">
        <f t="shared" ref="D170:H170" si="74">D171+D172</f>
        <v>19987060</v>
      </c>
      <c r="E170" s="80">
        <f t="shared" si="74"/>
        <v>13735210</v>
      </c>
      <c r="F170" s="80">
        <f t="shared" si="74"/>
        <v>13735210</v>
      </c>
      <c r="G170" s="80">
        <f t="shared" si="74"/>
        <v>13726835.789999999</v>
      </c>
      <c r="H170" s="80">
        <f t="shared" si="74"/>
        <v>958043</v>
      </c>
    </row>
    <row r="171" spans="1:8" s="19" customFormat="1" x14ac:dyDescent="0.3">
      <c r="A171" s="22"/>
      <c r="B171" s="24" t="s">
        <v>336</v>
      </c>
      <c r="C171" s="80"/>
      <c r="D171" s="82">
        <v>19953850</v>
      </c>
      <c r="E171" s="82">
        <v>13702000</v>
      </c>
      <c r="F171" s="82">
        <v>13702000</v>
      </c>
      <c r="G171" s="44">
        <v>13701996.789999999</v>
      </c>
      <c r="H171" s="44">
        <v>949710</v>
      </c>
    </row>
    <row r="172" spans="1:8" s="19" customFormat="1" ht="60" x14ac:dyDescent="0.3">
      <c r="A172" s="22"/>
      <c r="B172" s="24" t="s">
        <v>509</v>
      </c>
      <c r="C172" s="80"/>
      <c r="D172" s="82">
        <v>33210</v>
      </c>
      <c r="E172" s="82">
        <v>33210</v>
      </c>
      <c r="F172" s="82">
        <v>33210</v>
      </c>
      <c r="G172" s="44">
        <v>24839</v>
      </c>
      <c r="H172" s="44">
        <v>8333</v>
      </c>
    </row>
    <row r="173" spans="1:8" s="19" customFormat="1" ht="16.5" customHeight="1" x14ac:dyDescent="0.3">
      <c r="A173" s="22"/>
      <c r="B173" s="24" t="s">
        <v>328</v>
      </c>
      <c r="C173" s="80"/>
      <c r="D173" s="82"/>
      <c r="E173" s="82"/>
      <c r="F173" s="82"/>
      <c r="G173" s="44">
        <v>-36301.85</v>
      </c>
      <c r="H173" s="44">
        <v>0</v>
      </c>
    </row>
    <row r="174" spans="1:8" s="19" customFormat="1" ht="16.5" customHeight="1" x14ac:dyDescent="0.3">
      <c r="A174" s="22" t="s">
        <v>383</v>
      </c>
      <c r="B174" s="24" t="s">
        <v>375</v>
      </c>
      <c r="C174" s="81">
        <f>C175+C176</f>
        <v>0</v>
      </c>
      <c r="D174" s="81">
        <f t="shared" ref="D174:H174" si="75">D175+D176</f>
        <v>5272000</v>
      </c>
      <c r="E174" s="81">
        <f t="shared" si="75"/>
        <v>5229000</v>
      </c>
      <c r="F174" s="81">
        <f t="shared" si="75"/>
        <v>3878760</v>
      </c>
      <c r="G174" s="81">
        <f t="shared" si="75"/>
        <v>3878750</v>
      </c>
      <c r="H174" s="81">
        <f t="shared" si="75"/>
        <v>430007.05</v>
      </c>
    </row>
    <row r="175" spans="1:8" s="19" customFormat="1" ht="16.5" customHeight="1" x14ac:dyDescent="0.3">
      <c r="A175" s="22"/>
      <c r="B175" s="24" t="s">
        <v>336</v>
      </c>
      <c r="C175" s="81"/>
      <c r="D175" s="95">
        <v>5272000</v>
      </c>
      <c r="E175" s="95">
        <v>5229000</v>
      </c>
      <c r="F175" s="95">
        <v>3878760</v>
      </c>
      <c r="G175" s="93">
        <v>3878750</v>
      </c>
      <c r="H175" s="93">
        <v>430007.05</v>
      </c>
    </row>
    <row r="176" spans="1:8" s="19" customFormat="1" ht="16.5" customHeight="1" x14ac:dyDescent="0.3">
      <c r="A176" s="22"/>
      <c r="B176" s="24" t="s">
        <v>509</v>
      </c>
      <c r="C176" s="81"/>
      <c r="D176" s="82"/>
      <c r="E176" s="82"/>
      <c r="F176" s="82"/>
      <c r="G176" s="86"/>
      <c r="H176" s="86"/>
    </row>
    <row r="177" spans="1:8" s="19" customFormat="1" ht="16.5" customHeight="1" x14ac:dyDescent="0.3">
      <c r="A177" s="22"/>
      <c r="B177" s="24" t="s">
        <v>328</v>
      </c>
      <c r="C177" s="81"/>
      <c r="D177" s="82"/>
      <c r="E177" s="82"/>
      <c r="F177" s="82"/>
      <c r="G177" s="86">
        <v>-526.9</v>
      </c>
      <c r="H177" s="86">
        <v>0</v>
      </c>
    </row>
    <row r="178" spans="1:8" ht="16.5" customHeight="1" x14ac:dyDescent="0.3">
      <c r="A178" s="17" t="s">
        <v>385</v>
      </c>
      <c r="B178" s="20" t="s">
        <v>376</v>
      </c>
      <c r="C178" s="80">
        <f t="shared" ref="C178:H178" si="76">+C179+C189+C195+C200+C213</f>
        <v>0</v>
      </c>
      <c r="D178" s="80">
        <f t="shared" si="76"/>
        <v>129751260</v>
      </c>
      <c r="E178" s="80">
        <f t="shared" si="76"/>
        <v>134408760</v>
      </c>
      <c r="F178" s="80">
        <f t="shared" si="76"/>
        <v>97613280</v>
      </c>
      <c r="G178" s="80">
        <f t="shared" si="76"/>
        <v>95831324.359999985</v>
      </c>
      <c r="H178" s="80">
        <f t="shared" si="76"/>
        <v>10323137.129999999</v>
      </c>
    </row>
    <row r="179" spans="1:8" ht="16.5" customHeight="1" x14ac:dyDescent="0.3">
      <c r="A179" s="17" t="s">
        <v>387</v>
      </c>
      <c r="B179" s="20" t="s">
        <v>377</v>
      </c>
      <c r="C179" s="80">
        <f>+C180+C183+C184+C185+C186+C187</f>
        <v>0</v>
      </c>
      <c r="D179" s="80">
        <f t="shared" ref="D179:H179" si="77">+D180+D183+D184+D185+D186+D187</f>
        <v>76390980</v>
      </c>
      <c r="E179" s="80">
        <f t="shared" si="77"/>
        <v>81204060</v>
      </c>
      <c r="F179" s="80">
        <f t="shared" si="77"/>
        <v>57377350</v>
      </c>
      <c r="G179" s="80">
        <f t="shared" si="77"/>
        <v>55596730</v>
      </c>
      <c r="H179" s="80">
        <f t="shared" si="77"/>
        <v>5828430.4199999999</v>
      </c>
    </row>
    <row r="180" spans="1:8" s="19" customFormat="1" ht="16.5" customHeight="1" x14ac:dyDescent="0.3">
      <c r="A180" s="22"/>
      <c r="B180" s="41" t="s">
        <v>378</v>
      </c>
      <c r="C180" s="81"/>
      <c r="D180" s="82">
        <v>69654230</v>
      </c>
      <c r="E180" s="82">
        <v>74477000</v>
      </c>
      <c r="F180" s="82">
        <v>50917490</v>
      </c>
      <c r="G180" s="44">
        <f>G181+G182</f>
        <v>50917490</v>
      </c>
      <c r="H180" s="44">
        <f>H181+H182</f>
        <v>5800000.4199999999</v>
      </c>
    </row>
    <row r="181" spans="1:8" s="19" customFormat="1" ht="16.5" customHeight="1" x14ac:dyDescent="0.3">
      <c r="A181" s="22"/>
      <c r="B181" s="78" t="s">
        <v>379</v>
      </c>
      <c r="C181" s="81"/>
      <c r="D181" s="82"/>
      <c r="E181" s="82"/>
      <c r="F181" s="82"/>
      <c r="G181" s="44">
        <v>27750784.969999999</v>
      </c>
      <c r="H181" s="44">
        <v>3174411.42</v>
      </c>
    </row>
    <row r="182" spans="1:8" s="19" customFormat="1" ht="16.5" customHeight="1" x14ac:dyDescent="0.3">
      <c r="A182" s="22"/>
      <c r="B182" s="78" t="s">
        <v>380</v>
      </c>
      <c r="C182" s="81"/>
      <c r="D182" s="82"/>
      <c r="E182" s="82"/>
      <c r="F182" s="82"/>
      <c r="G182" s="44">
        <v>23166705.030000001</v>
      </c>
      <c r="H182" s="44">
        <v>2625589</v>
      </c>
    </row>
    <row r="183" spans="1:8" s="19" customFormat="1" ht="16.5" customHeight="1" x14ac:dyDescent="0.3">
      <c r="A183" s="22"/>
      <c r="B183" s="41" t="s">
        <v>381</v>
      </c>
      <c r="C183" s="81"/>
      <c r="D183" s="82">
        <v>5140230</v>
      </c>
      <c r="E183" s="82">
        <v>5117000</v>
      </c>
      <c r="F183" s="82">
        <v>4849800</v>
      </c>
      <c r="G183" s="23">
        <v>3381680</v>
      </c>
      <c r="H183" s="23">
        <v>0</v>
      </c>
    </row>
    <row r="184" spans="1:8" s="19" customFormat="1" ht="30" x14ac:dyDescent="0.3">
      <c r="A184" s="22"/>
      <c r="B184" s="41" t="s">
        <v>482</v>
      </c>
      <c r="C184" s="81"/>
      <c r="D184" s="82">
        <v>898000</v>
      </c>
      <c r="E184" s="82">
        <v>895890</v>
      </c>
      <c r="F184" s="82">
        <v>895890</v>
      </c>
      <c r="G184" s="23">
        <v>796400</v>
      </c>
      <c r="H184" s="23">
        <v>28430</v>
      </c>
    </row>
    <row r="185" spans="1:8" s="19" customFormat="1" ht="45" x14ac:dyDescent="0.3">
      <c r="A185" s="22"/>
      <c r="B185" s="41" t="s">
        <v>493</v>
      </c>
      <c r="C185" s="81"/>
      <c r="D185" s="82">
        <v>124070</v>
      </c>
      <c r="E185" s="82">
        <v>139720</v>
      </c>
      <c r="F185" s="82">
        <v>139720</v>
      </c>
      <c r="G185" s="23">
        <v>139710</v>
      </c>
      <c r="H185" s="23">
        <v>0</v>
      </c>
    </row>
    <row r="186" spans="1:8" s="19" customFormat="1" ht="45" x14ac:dyDescent="0.3">
      <c r="A186" s="22"/>
      <c r="B186" s="41" t="s">
        <v>505</v>
      </c>
      <c r="C186" s="81"/>
      <c r="D186" s="82">
        <v>574450</v>
      </c>
      <c r="E186" s="82">
        <v>574450</v>
      </c>
      <c r="F186" s="82">
        <v>574450</v>
      </c>
      <c r="G186" s="23">
        <v>361450</v>
      </c>
      <c r="H186" s="23">
        <v>0</v>
      </c>
    </row>
    <row r="187" spans="1:8" s="19" customFormat="1" ht="60" x14ac:dyDescent="0.3">
      <c r="A187" s="22"/>
      <c r="B187" s="41" t="s">
        <v>509</v>
      </c>
      <c r="C187" s="81"/>
      <c r="D187" s="82"/>
      <c r="E187" s="82"/>
      <c r="F187" s="82"/>
      <c r="G187" s="23"/>
      <c r="H187" s="23"/>
    </row>
    <row r="188" spans="1:8" s="19" customFormat="1" ht="16.5" customHeight="1" x14ac:dyDescent="0.3">
      <c r="A188" s="22"/>
      <c r="B188" s="24" t="s">
        <v>328</v>
      </c>
      <c r="C188" s="81"/>
      <c r="D188" s="82"/>
      <c r="E188" s="82"/>
      <c r="F188" s="82"/>
      <c r="G188" s="23">
        <v>-5852.25</v>
      </c>
      <c r="H188" s="23">
        <v>-77</v>
      </c>
    </row>
    <row r="189" spans="1:8" s="19" customFormat="1" ht="16.5" customHeight="1" x14ac:dyDescent="0.3">
      <c r="A189" s="22" t="s">
        <v>393</v>
      </c>
      <c r="B189" s="42" t="s">
        <v>494</v>
      </c>
      <c r="C189" s="81">
        <f>C190+C191+C192+C193</f>
        <v>0</v>
      </c>
      <c r="D189" s="81">
        <f t="shared" ref="D189:H189" si="78">D190+D191+D192+D193</f>
        <v>25979450</v>
      </c>
      <c r="E189" s="81">
        <f t="shared" si="78"/>
        <v>25717200</v>
      </c>
      <c r="F189" s="81">
        <f t="shared" si="78"/>
        <v>18460480</v>
      </c>
      <c r="G189" s="81">
        <f t="shared" si="78"/>
        <v>18459590</v>
      </c>
      <c r="H189" s="81">
        <f t="shared" si="78"/>
        <v>1946486.64</v>
      </c>
    </row>
    <row r="190" spans="1:8" s="19" customFormat="1" ht="16.5" customHeight="1" x14ac:dyDescent="0.3">
      <c r="A190" s="22"/>
      <c r="B190" s="91" t="s">
        <v>336</v>
      </c>
      <c r="C190" s="81"/>
      <c r="D190" s="82">
        <v>25968940</v>
      </c>
      <c r="E190" s="82">
        <v>25706690</v>
      </c>
      <c r="F190" s="82">
        <v>18449970</v>
      </c>
      <c r="G190" s="81">
        <v>18449970</v>
      </c>
      <c r="H190" s="81">
        <v>1946130</v>
      </c>
    </row>
    <row r="191" spans="1:8" s="19" customFormat="1" ht="30" x14ac:dyDescent="0.3">
      <c r="A191" s="22"/>
      <c r="B191" s="91" t="s">
        <v>495</v>
      </c>
      <c r="C191" s="81"/>
      <c r="D191" s="82"/>
      <c r="E191" s="82"/>
      <c r="F191" s="82"/>
      <c r="G191" s="81"/>
      <c r="H191" s="81"/>
    </row>
    <row r="192" spans="1:8" s="19" customFormat="1" ht="75" x14ac:dyDescent="0.3">
      <c r="A192" s="22"/>
      <c r="B192" s="91" t="s">
        <v>503</v>
      </c>
      <c r="C192" s="81"/>
      <c r="D192" s="82">
        <v>6000</v>
      </c>
      <c r="E192" s="82">
        <v>6000</v>
      </c>
      <c r="F192" s="82">
        <v>6000</v>
      </c>
      <c r="G192" s="81">
        <v>5960</v>
      </c>
      <c r="H192" s="81">
        <v>0</v>
      </c>
    </row>
    <row r="193" spans="1:8" s="19" customFormat="1" ht="60" x14ac:dyDescent="0.3">
      <c r="A193" s="22"/>
      <c r="B193" s="91" t="s">
        <v>509</v>
      </c>
      <c r="C193" s="81"/>
      <c r="D193" s="82">
        <v>4510</v>
      </c>
      <c r="E193" s="82">
        <v>4510</v>
      </c>
      <c r="F193" s="82">
        <v>4510</v>
      </c>
      <c r="G193" s="81">
        <v>3660</v>
      </c>
      <c r="H193" s="81">
        <v>356.64</v>
      </c>
    </row>
    <row r="194" spans="1:8" s="19" customFormat="1" ht="16.5" customHeight="1" x14ac:dyDescent="0.3">
      <c r="A194" s="22"/>
      <c r="B194" s="24" t="s">
        <v>328</v>
      </c>
      <c r="C194" s="81"/>
      <c r="D194" s="82"/>
      <c r="E194" s="82"/>
      <c r="F194" s="82"/>
      <c r="G194" s="23">
        <v>-10498.96</v>
      </c>
      <c r="H194" s="23">
        <v>0</v>
      </c>
    </row>
    <row r="195" spans="1:8" s="19" customFormat="1" ht="16.5" customHeight="1" x14ac:dyDescent="0.3">
      <c r="A195" s="17" t="s">
        <v>395</v>
      </c>
      <c r="B195" s="43" t="s">
        <v>384</v>
      </c>
      <c r="C195" s="81">
        <f>+C196+C197+C198</f>
        <v>0</v>
      </c>
      <c r="D195" s="81">
        <f t="shared" ref="D195:H195" si="79">+D196+D197+D198</f>
        <v>3875000</v>
      </c>
      <c r="E195" s="81">
        <f t="shared" si="79"/>
        <v>3727000</v>
      </c>
      <c r="F195" s="81">
        <f t="shared" si="79"/>
        <v>2640280</v>
      </c>
      <c r="G195" s="81">
        <f t="shared" si="79"/>
        <v>2640270.0699999998</v>
      </c>
      <c r="H195" s="81">
        <f t="shared" si="79"/>
        <v>401208</v>
      </c>
    </row>
    <row r="196" spans="1:8" s="19" customFormat="1" ht="16.5" customHeight="1" x14ac:dyDescent="0.3">
      <c r="A196" s="22"/>
      <c r="B196" s="41" t="s">
        <v>378</v>
      </c>
      <c r="C196" s="81"/>
      <c r="D196" s="82">
        <v>3875000</v>
      </c>
      <c r="E196" s="82">
        <v>3727000</v>
      </c>
      <c r="F196" s="82">
        <v>2640280</v>
      </c>
      <c r="G196" s="44">
        <v>2640270.0699999998</v>
      </c>
      <c r="H196" s="44">
        <v>401208</v>
      </c>
    </row>
    <row r="197" spans="1:8" s="19" customFormat="1" ht="16.5" customHeight="1" x14ac:dyDescent="0.3">
      <c r="A197" s="22"/>
      <c r="B197" s="41" t="s">
        <v>386</v>
      </c>
      <c r="C197" s="81"/>
      <c r="D197" s="82"/>
      <c r="E197" s="82"/>
      <c r="F197" s="82"/>
      <c r="G197" s="44"/>
      <c r="H197" s="44"/>
    </row>
    <row r="198" spans="1:8" s="19" customFormat="1" ht="60" x14ac:dyDescent="0.3">
      <c r="A198" s="22"/>
      <c r="B198" s="41" t="s">
        <v>509</v>
      </c>
      <c r="C198" s="81"/>
      <c r="D198" s="82"/>
      <c r="E198" s="82"/>
      <c r="F198" s="82"/>
      <c r="G198" s="44"/>
      <c r="H198" s="44"/>
    </row>
    <row r="199" spans="1:8" ht="16.5" customHeight="1" x14ac:dyDescent="0.3">
      <c r="A199" s="22"/>
      <c r="B199" s="24" t="s">
        <v>328</v>
      </c>
      <c r="C199" s="81"/>
      <c r="D199" s="82"/>
      <c r="E199" s="82"/>
      <c r="F199" s="82"/>
      <c r="G199" s="44">
        <v>-893</v>
      </c>
      <c r="H199" s="44">
        <v>0</v>
      </c>
    </row>
    <row r="200" spans="1:8" ht="16.5" customHeight="1" x14ac:dyDescent="0.3">
      <c r="A200" s="17" t="s">
        <v>397</v>
      </c>
      <c r="B200" s="43" t="s">
        <v>388</v>
      </c>
      <c r="C200" s="80">
        <f>+C201+C202+C206+C209+C210+C203+C211</f>
        <v>0</v>
      </c>
      <c r="D200" s="80">
        <f t="shared" ref="D200:H200" si="80">+D201+D202+D206+D209+D210+D203+D211</f>
        <v>18383830</v>
      </c>
      <c r="E200" s="80">
        <f t="shared" si="80"/>
        <v>18549500</v>
      </c>
      <c r="F200" s="80">
        <f t="shared" si="80"/>
        <v>15207770</v>
      </c>
      <c r="G200" s="80">
        <f t="shared" si="80"/>
        <v>15207334.289999999</v>
      </c>
      <c r="H200" s="80">
        <f t="shared" si="80"/>
        <v>1716091.39</v>
      </c>
    </row>
    <row r="201" spans="1:8" x14ac:dyDescent="0.3">
      <c r="A201" s="22"/>
      <c r="B201" s="23" t="s">
        <v>389</v>
      </c>
      <c r="C201" s="81"/>
      <c r="D201" s="82">
        <v>18213910</v>
      </c>
      <c r="E201" s="82">
        <v>18457080</v>
      </c>
      <c r="F201" s="82">
        <v>15115350</v>
      </c>
      <c r="G201" s="44">
        <v>15115253.369999999</v>
      </c>
      <c r="H201" s="44">
        <v>1704031.39</v>
      </c>
    </row>
    <row r="202" spans="1:8" ht="30" x14ac:dyDescent="0.3">
      <c r="A202" s="22"/>
      <c r="B202" s="23" t="s">
        <v>390</v>
      </c>
      <c r="C202" s="81"/>
      <c r="D202" s="82">
        <v>12000</v>
      </c>
      <c r="E202" s="82">
        <v>12000</v>
      </c>
      <c r="F202" s="82">
        <v>12000</v>
      </c>
      <c r="G202" s="44">
        <v>12000</v>
      </c>
      <c r="H202" s="44">
        <v>0</v>
      </c>
    </row>
    <row r="203" spans="1:8" x14ac:dyDescent="0.3">
      <c r="A203" s="22"/>
      <c r="B203" s="23" t="s">
        <v>513</v>
      </c>
      <c r="C203" s="81">
        <f>C204+C205</f>
        <v>0</v>
      </c>
      <c r="D203" s="81">
        <f t="shared" ref="D203:H203" si="81">D204+D205</f>
        <v>144000</v>
      </c>
      <c r="E203" s="81">
        <f t="shared" si="81"/>
        <v>76000</v>
      </c>
      <c r="F203" s="81">
        <f t="shared" si="81"/>
        <v>76000</v>
      </c>
      <c r="G203" s="81">
        <f t="shared" si="81"/>
        <v>76000</v>
      </c>
      <c r="H203" s="81">
        <f t="shared" si="81"/>
        <v>12000</v>
      </c>
    </row>
    <row r="204" spans="1:8" x14ac:dyDescent="0.3">
      <c r="A204" s="22"/>
      <c r="B204" s="23" t="s">
        <v>336</v>
      </c>
      <c r="C204" s="81"/>
      <c r="D204" s="82">
        <v>144000</v>
      </c>
      <c r="E204" s="82">
        <v>76000</v>
      </c>
      <c r="F204" s="82">
        <v>76000</v>
      </c>
      <c r="G204" s="44">
        <v>76000</v>
      </c>
      <c r="H204" s="44">
        <v>12000</v>
      </c>
    </row>
    <row r="205" spans="1:8" ht="60" x14ac:dyDescent="0.3">
      <c r="A205" s="22"/>
      <c r="B205" s="23" t="s">
        <v>509</v>
      </c>
      <c r="C205" s="81"/>
      <c r="D205" s="82"/>
      <c r="E205" s="82"/>
      <c r="F205" s="82"/>
      <c r="G205" s="44"/>
      <c r="H205" s="44"/>
    </row>
    <row r="206" spans="1:8" ht="30" x14ac:dyDescent="0.3">
      <c r="A206" s="22"/>
      <c r="B206" s="23" t="s">
        <v>391</v>
      </c>
      <c r="C206" s="81">
        <f>C207+C208</f>
        <v>0</v>
      </c>
      <c r="D206" s="81">
        <f t="shared" ref="D206:H206" si="82">D207+D208</f>
        <v>9500</v>
      </c>
      <c r="E206" s="81">
        <f t="shared" si="82"/>
        <v>0</v>
      </c>
      <c r="F206" s="81">
        <f t="shared" si="82"/>
        <v>0</v>
      </c>
      <c r="G206" s="81">
        <f t="shared" si="82"/>
        <v>0</v>
      </c>
      <c r="H206" s="81">
        <f t="shared" si="82"/>
        <v>0</v>
      </c>
    </row>
    <row r="207" spans="1:8" x14ac:dyDescent="0.3">
      <c r="A207" s="22"/>
      <c r="B207" s="23" t="s">
        <v>336</v>
      </c>
      <c r="C207" s="81"/>
      <c r="D207" s="82">
        <v>9500</v>
      </c>
      <c r="E207" s="82">
        <v>0</v>
      </c>
      <c r="F207" s="82">
        <v>0</v>
      </c>
      <c r="G207" s="44">
        <v>0</v>
      </c>
      <c r="H207" s="44">
        <v>0</v>
      </c>
    </row>
    <row r="208" spans="1:8" ht="60" x14ac:dyDescent="0.3">
      <c r="A208" s="22"/>
      <c r="B208" s="23" t="s">
        <v>509</v>
      </c>
      <c r="C208" s="81"/>
      <c r="D208" s="82"/>
      <c r="E208" s="82"/>
      <c r="F208" s="82"/>
      <c r="G208" s="44"/>
      <c r="H208" s="44"/>
    </row>
    <row r="209" spans="1:8" s="19" customFormat="1" ht="30" x14ac:dyDescent="0.3">
      <c r="A209" s="22"/>
      <c r="B209" s="23" t="s">
        <v>392</v>
      </c>
      <c r="C209" s="81"/>
      <c r="D209" s="82"/>
      <c r="E209" s="82"/>
      <c r="F209" s="82"/>
      <c r="G209" s="44"/>
      <c r="H209" s="44"/>
    </row>
    <row r="210" spans="1:8" s="19" customFormat="1" ht="30" x14ac:dyDescent="0.3">
      <c r="A210" s="22"/>
      <c r="B210" s="23" t="s">
        <v>495</v>
      </c>
      <c r="C210" s="81"/>
      <c r="D210" s="82"/>
      <c r="E210" s="82"/>
      <c r="F210" s="82"/>
      <c r="G210" s="44"/>
      <c r="H210" s="44"/>
    </row>
    <row r="211" spans="1:8" s="19" customFormat="1" ht="60" x14ac:dyDescent="0.3">
      <c r="A211" s="22"/>
      <c r="B211" s="23" t="s">
        <v>509</v>
      </c>
      <c r="C211" s="81"/>
      <c r="D211" s="82">
        <v>4420</v>
      </c>
      <c r="E211" s="82">
        <v>4420</v>
      </c>
      <c r="F211" s="82">
        <v>4420</v>
      </c>
      <c r="G211" s="44">
        <v>4080.92</v>
      </c>
      <c r="H211" s="44">
        <v>60</v>
      </c>
    </row>
    <row r="212" spans="1:8" x14ac:dyDescent="0.3">
      <c r="A212" s="22"/>
      <c r="B212" s="24" t="s">
        <v>328</v>
      </c>
      <c r="C212" s="81"/>
      <c r="D212" s="82"/>
      <c r="E212" s="82"/>
      <c r="F212" s="82"/>
      <c r="G212" s="44">
        <v>-3820.78</v>
      </c>
      <c r="H212" s="44">
        <v>0</v>
      </c>
    </row>
    <row r="213" spans="1:8" ht="16.5" customHeight="1" x14ac:dyDescent="0.3">
      <c r="A213" s="17" t="s">
        <v>402</v>
      </c>
      <c r="B213" s="43" t="s">
        <v>394</v>
      </c>
      <c r="C213" s="81">
        <f>+C214+C215+C216+C217</f>
        <v>0</v>
      </c>
      <c r="D213" s="81">
        <f t="shared" ref="D213:H213" si="83">+D214+D215+D216+D217</f>
        <v>5122000</v>
      </c>
      <c r="E213" s="81">
        <f t="shared" si="83"/>
        <v>5211000</v>
      </c>
      <c r="F213" s="81">
        <f t="shared" si="83"/>
        <v>3927400</v>
      </c>
      <c r="G213" s="81">
        <f t="shared" si="83"/>
        <v>3927400</v>
      </c>
      <c r="H213" s="81">
        <f t="shared" si="83"/>
        <v>430920.68</v>
      </c>
    </row>
    <row r="214" spans="1:8" ht="16.5" customHeight="1" x14ac:dyDescent="0.3">
      <c r="A214" s="17"/>
      <c r="B214" s="41" t="s">
        <v>378</v>
      </c>
      <c r="C214" s="81"/>
      <c r="D214" s="82">
        <v>5122000</v>
      </c>
      <c r="E214" s="82">
        <v>5211000</v>
      </c>
      <c r="F214" s="82">
        <v>3927400</v>
      </c>
      <c r="G214" s="44">
        <v>3927400</v>
      </c>
      <c r="H214" s="44">
        <v>430920.68</v>
      </c>
    </row>
    <row r="215" spans="1:8" ht="16.5" customHeight="1" x14ac:dyDescent="0.3">
      <c r="A215" s="22"/>
      <c r="B215" s="41" t="s">
        <v>386</v>
      </c>
      <c r="C215" s="81"/>
      <c r="D215" s="82"/>
      <c r="E215" s="82"/>
      <c r="F215" s="82"/>
      <c r="G215" s="44"/>
      <c r="H215" s="44"/>
    </row>
    <row r="216" spans="1:8" ht="30" x14ac:dyDescent="0.3">
      <c r="A216" s="22"/>
      <c r="B216" s="41" t="s">
        <v>495</v>
      </c>
      <c r="C216" s="81"/>
      <c r="D216" s="82"/>
      <c r="E216" s="82"/>
      <c r="F216" s="82"/>
      <c r="G216" s="44"/>
      <c r="H216" s="44"/>
    </row>
    <row r="217" spans="1:8" ht="60" x14ac:dyDescent="0.3">
      <c r="A217" s="22"/>
      <c r="B217" s="41" t="s">
        <v>509</v>
      </c>
      <c r="C217" s="81"/>
      <c r="D217" s="82"/>
      <c r="E217" s="82"/>
      <c r="F217" s="82"/>
      <c r="G217" s="44"/>
      <c r="H217" s="44"/>
    </row>
    <row r="218" spans="1:8" ht="16.5" customHeight="1" x14ac:dyDescent="0.3">
      <c r="A218" s="22"/>
      <c r="B218" s="24" t="s">
        <v>328</v>
      </c>
      <c r="C218" s="81"/>
      <c r="D218" s="82"/>
      <c r="E218" s="82"/>
      <c r="F218" s="82"/>
      <c r="G218" s="44">
        <v>-1668</v>
      </c>
      <c r="H218" s="44">
        <v>0</v>
      </c>
    </row>
    <row r="219" spans="1:8" ht="16.5" customHeight="1" x14ac:dyDescent="0.3">
      <c r="A219" s="17" t="s">
        <v>405</v>
      </c>
      <c r="B219" s="24" t="s">
        <v>396</v>
      </c>
      <c r="C219" s="81">
        <f>C220+C221</f>
        <v>0</v>
      </c>
      <c r="D219" s="81">
        <f t="shared" ref="D219:H219" si="84">D220+D221</f>
        <v>440000</v>
      </c>
      <c r="E219" s="81">
        <f t="shared" si="84"/>
        <v>404000</v>
      </c>
      <c r="F219" s="81">
        <f t="shared" si="84"/>
        <v>228500</v>
      </c>
      <c r="G219" s="81">
        <f t="shared" si="84"/>
        <v>228500</v>
      </c>
      <c r="H219" s="81">
        <f t="shared" si="84"/>
        <v>28061.81</v>
      </c>
    </row>
    <row r="220" spans="1:8" ht="16.5" customHeight="1" x14ac:dyDescent="0.3">
      <c r="A220" s="17"/>
      <c r="B220" s="24" t="s">
        <v>336</v>
      </c>
      <c r="C220" s="81"/>
      <c r="D220" s="82">
        <v>440000</v>
      </c>
      <c r="E220" s="82">
        <v>404000</v>
      </c>
      <c r="F220" s="82">
        <v>228500</v>
      </c>
      <c r="G220" s="87">
        <v>228500</v>
      </c>
      <c r="H220" s="87">
        <v>28061.81</v>
      </c>
    </row>
    <row r="221" spans="1:8" ht="16.5" customHeight="1" x14ac:dyDescent="0.3">
      <c r="A221" s="17"/>
      <c r="B221" s="24" t="s">
        <v>509</v>
      </c>
      <c r="C221" s="81"/>
      <c r="D221" s="82"/>
      <c r="E221" s="82"/>
      <c r="F221" s="82"/>
      <c r="G221" s="87"/>
      <c r="H221" s="87"/>
    </row>
    <row r="222" spans="1:8" ht="16.5" customHeight="1" x14ac:dyDescent="0.3">
      <c r="A222" s="17"/>
      <c r="B222" s="24" t="s">
        <v>328</v>
      </c>
      <c r="C222" s="81"/>
      <c r="D222" s="82"/>
      <c r="E222" s="82"/>
      <c r="F222" s="82"/>
      <c r="G222" s="87"/>
      <c r="H222" s="87"/>
    </row>
    <row r="223" spans="1:8" ht="16.5" customHeight="1" x14ac:dyDescent="0.3">
      <c r="A223" s="17" t="s">
        <v>407</v>
      </c>
      <c r="B223" s="20" t="s">
        <v>398</v>
      </c>
      <c r="C223" s="80">
        <f t="shared" ref="C223" si="85">+C224+C238</f>
        <v>0</v>
      </c>
      <c r="D223" s="80">
        <f t="shared" ref="D223:H223" si="86">+D224+D238</f>
        <v>241709700</v>
      </c>
      <c r="E223" s="80">
        <f t="shared" si="86"/>
        <v>222633140</v>
      </c>
      <c r="F223" s="80">
        <f t="shared" si="86"/>
        <v>182384520</v>
      </c>
      <c r="G223" s="80">
        <f t="shared" si="86"/>
        <v>180662400.20999998</v>
      </c>
      <c r="H223" s="80">
        <f t="shared" si="86"/>
        <v>20336317.219999999</v>
      </c>
    </row>
    <row r="224" spans="1:8" ht="16.5" customHeight="1" x14ac:dyDescent="0.3">
      <c r="A224" s="22" t="s">
        <v>409</v>
      </c>
      <c r="B224" s="20" t="s">
        <v>399</v>
      </c>
      <c r="C224" s="81">
        <f>C225+C231+C228+C232+C226+C227+C235+C236</f>
        <v>0</v>
      </c>
      <c r="D224" s="81">
        <f t="shared" ref="D224:H224" si="87">D225+D231+D228+D232+D226+D227+D235+D236</f>
        <v>241709700</v>
      </c>
      <c r="E224" s="81">
        <f t="shared" si="87"/>
        <v>222633140</v>
      </c>
      <c r="F224" s="81">
        <f t="shared" si="87"/>
        <v>182384520</v>
      </c>
      <c r="G224" s="81">
        <f t="shared" si="87"/>
        <v>180662400.20999998</v>
      </c>
      <c r="H224" s="81">
        <f t="shared" si="87"/>
        <v>20336317.219999999</v>
      </c>
    </row>
    <row r="225" spans="1:8" x14ac:dyDescent="0.3">
      <c r="A225" s="22"/>
      <c r="B225" s="23" t="s">
        <v>336</v>
      </c>
      <c r="C225" s="81"/>
      <c r="D225" s="82">
        <v>233765170</v>
      </c>
      <c r="E225" s="82">
        <v>216141660</v>
      </c>
      <c r="F225" s="82">
        <v>176949660</v>
      </c>
      <c r="G225" s="44">
        <v>176949660</v>
      </c>
      <c r="H225" s="44">
        <v>19000000</v>
      </c>
    </row>
    <row r="226" spans="1:8" ht="30" x14ac:dyDescent="0.3">
      <c r="A226" s="22"/>
      <c r="B226" s="23" t="s">
        <v>495</v>
      </c>
      <c r="C226" s="81"/>
      <c r="D226" s="82"/>
      <c r="E226" s="82"/>
      <c r="F226" s="82"/>
      <c r="G226" s="44"/>
      <c r="H226" s="44"/>
    </row>
    <row r="227" spans="1:8" ht="60" x14ac:dyDescent="0.3">
      <c r="A227" s="22"/>
      <c r="B227" s="23" t="s">
        <v>509</v>
      </c>
      <c r="C227" s="81"/>
      <c r="D227" s="82">
        <v>195470</v>
      </c>
      <c r="E227" s="82">
        <v>195470</v>
      </c>
      <c r="F227" s="82">
        <v>195470</v>
      </c>
      <c r="G227" s="44">
        <v>176398.98</v>
      </c>
      <c r="H227" s="44">
        <v>21611.99</v>
      </c>
    </row>
    <row r="228" spans="1:8" ht="45" x14ac:dyDescent="0.3">
      <c r="A228" s="22"/>
      <c r="B228" s="23" t="s">
        <v>400</v>
      </c>
      <c r="C228" s="81">
        <f>C229+C230</f>
        <v>0</v>
      </c>
      <c r="D228" s="81">
        <f t="shared" ref="D228:H228" si="88">D229+D230</f>
        <v>0</v>
      </c>
      <c r="E228" s="81">
        <f t="shared" si="88"/>
        <v>0</v>
      </c>
      <c r="F228" s="81">
        <f t="shared" si="88"/>
        <v>0</v>
      </c>
      <c r="G228" s="81">
        <f t="shared" si="88"/>
        <v>0</v>
      </c>
      <c r="H228" s="81">
        <f t="shared" si="88"/>
        <v>0</v>
      </c>
    </row>
    <row r="229" spans="1:8" x14ac:dyDescent="0.3">
      <c r="A229" s="22"/>
      <c r="B229" s="23" t="s">
        <v>511</v>
      </c>
      <c r="C229" s="81"/>
      <c r="D229" s="82"/>
      <c r="E229" s="82"/>
      <c r="F229" s="82"/>
      <c r="G229" s="44"/>
      <c r="H229" s="44"/>
    </row>
    <row r="230" spans="1:8" ht="60" x14ac:dyDescent="0.3">
      <c r="A230" s="22"/>
      <c r="B230" s="23" t="s">
        <v>509</v>
      </c>
      <c r="C230" s="81"/>
      <c r="D230" s="82"/>
      <c r="E230" s="82"/>
      <c r="F230" s="82"/>
      <c r="G230" s="44"/>
      <c r="H230" s="44"/>
    </row>
    <row r="231" spans="1:8" ht="30" x14ac:dyDescent="0.3">
      <c r="A231" s="22"/>
      <c r="B231" s="23" t="s">
        <v>401</v>
      </c>
      <c r="C231" s="81"/>
      <c r="D231" s="82"/>
      <c r="E231" s="82"/>
      <c r="F231" s="82"/>
      <c r="G231" s="87"/>
      <c r="H231" s="87"/>
    </row>
    <row r="232" spans="1:8" x14ac:dyDescent="0.3">
      <c r="A232" s="22"/>
      <c r="B232" s="45" t="s">
        <v>403</v>
      </c>
      <c r="C232" s="81">
        <f>C233+C234</f>
        <v>0</v>
      </c>
      <c r="D232" s="81">
        <f t="shared" ref="D232:H232" si="89">D233+D234</f>
        <v>3536040</v>
      </c>
      <c r="E232" s="81">
        <f t="shared" si="89"/>
        <v>2685000</v>
      </c>
      <c r="F232" s="81">
        <f t="shared" si="89"/>
        <v>2484800</v>
      </c>
      <c r="G232" s="81">
        <f t="shared" si="89"/>
        <v>2484800</v>
      </c>
      <c r="H232" s="81">
        <f t="shared" si="89"/>
        <v>323520</v>
      </c>
    </row>
    <row r="233" spans="1:8" x14ac:dyDescent="0.3">
      <c r="A233" s="22"/>
      <c r="B233" s="45" t="s">
        <v>511</v>
      </c>
      <c r="C233" s="81"/>
      <c r="D233" s="82">
        <v>3536040</v>
      </c>
      <c r="E233" s="82">
        <v>2685000</v>
      </c>
      <c r="F233" s="82">
        <v>2484800</v>
      </c>
      <c r="G233" s="44">
        <v>2484800</v>
      </c>
      <c r="H233" s="44">
        <v>323520</v>
      </c>
    </row>
    <row r="234" spans="1:8" ht="60" x14ac:dyDescent="0.3">
      <c r="A234" s="22"/>
      <c r="B234" s="45" t="s">
        <v>509</v>
      </c>
      <c r="C234" s="81"/>
      <c r="D234" s="82"/>
      <c r="E234" s="82"/>
      <c r="F234" s="82"/>
      <c r="G234" s="44"/>
      <c r="H234" s="44"/>
    </row>
    <row r="235" spans="1:8" ht="30" x14ac:dyDescent="0.3">
      <c r="A235" s="22"/>
      <c r="B235" s="45" t="s">
        <v>514</v>
      </c>
      <c r="C235" s="81"/>
      <c r="D235" s="82">
        <v>208000</v>
      </c>
      <c r="E235" s="82">
        <v>208000</v>
      </c>
      <c r="F235" s="82">
        <v>126000</v>
      </c>
      <c r="G235" s="44">
        <v>92540</v>
      </c>
      <c r="H235" s="44">
        <v>32184</v>
      </c>
    </row>
    <row r="236" spans="1:8" x14ac:dyDescent="0.3">
      <c r="A236" s="22"/>
      <c r="B236" s="45" t="s">
        <v>519</v>
      </c>
      <c r="C236" s="81"/>
      <c r="D236" s="82">
        <v>4005020</v>
      </c>
      <c r="E236" s="82">
        <v>3403010</v>
      </c>
      <c r="F236" s="82">
        <v>2628590</v>
      </c>
      <c r="G236" s="44">
        <v>959001.23</v>
      </c>
      <c r="H236" s="44">
        <v>959001.23</v>
      </c>
    </row>
    <row r="237" spans="1:8" x14ac:dyDescent="0.3">
      <c r="A237" s="22"/>
      <c r="B237" s="24" t="s">
        <v>328</v>
      </c>
      <c r="C237" s="81"/>
      <c r="D237" s="82"/>
      <c r="E237" s="82"/>
      <c r="F237" s="82"/>
      <c r="G237" s="44">
        <v>-310104.13</v>
      </c>
      <c r="H237" s="44">
        <v>-7940.8</v>
      </c>
    </row>
    <row r="238" spans="1:8" ht="16.5" customHeight="1" x14ac:dyDescent="0.3">
      <c r="A238" s="22" t="s">
        <v>413</v>
      </c>
      <c r="B238" s="20" t="s">
        <v>404</v>
      </c>
      <c r="C238" s="81">
        <f>C239+C240+C241+C242</f>
        <v>0</v>
      </c>
      <c r="D238" s="81">
        <f t="shared" ref="D238:H238" si="90">D239+D240+D241+D242</f>
        <v>0</v>
      </c>
      <c r="E238" s="81">
        <f t="shared" si="90"/>
        <v>0</v>
      </c>
      <c r="F238" s="81">
        <f t="shared" si="90"/>
        <v>0</v>
      </c>
      <c r="G238" s="81">
        <f t="shared" si="90"/>
        <v>0</v>
      </c>
      <c r="H238" s="81">
        <f t="shared" si="90"/>
        <v>0</v>
      </c>
    </row>
    <row r="239" spans="1:8" ht="16.5" customHeight="1" x14ac:dyDescent="0.3">
      <c r="A239" s="22"/>
      <c r="B239" s="23" t="s">
        <v>336</v>
      </c>
      <c r="C239" s="81"/>
      <c r="D239" s="82"/>
      <c r="E239" s="82"/>
      <c r="F239" s="82"/>
      <c r="G239" s="44"/>
      <c r="H239" s="44"/>
    </row>
    <row r="240" spans="1:8" ht="16.5" customHeight="1" x14ac:dyDescent="0.3">
      <c r="A240" s="22"/>
      <c r="B240" s="46" t="s">
        <v>406</v>
      </c>
      <c r="C240" s="81"/>
      <c r="D240" s="82"/>
      <c r="E240" s="82"/>
      <c r="F240" s="82"/>
      <c r="G240" s="44"/>
      <c r="H240" s="44"/>
    </row>
    <row r="241" spans="1:8" ht="60" x14ac:dyDescent="0.3">
      <c r="A241" s="22"/>
      <c r="B241" s="46" t="s">
        <v>509</v>
      </c>
      <c r="C241" s="81"/>
      <c r="D241" s="82"/>
      <c r="E241" s="82"/>
      <c r="F241" s="82"/>
      <c r="G241" s="44"/>
      <c r="H241" s="44"/>
    </row>
    <row r="242" spans="1:8" x14ac:dyDescent="0.3">
      <c r="A242" s="22"/>
      <c r="B242" s="46" t="s">
        <v>519</v>
      </c>
      <c r="C242" s="81"/>
      <c r="D242" s="82"/>
      <c r="E242" s="82"/>
      <c r="F242" s="82"/>
      <c r="G242" s="44"/>
      <c r="H242" s="44"/>
    </row>
    <row r="243" spans="1:8" ht="16.5" customHeight="1" x14ac:dyDescent="0.3">
      <c r="A243" s="22"/>
      <c r="B243" s="24" t="s">
        <v>328</v>
      </c>
      <c r="C243" s="81"/>
      <c r="D243" s="82"/>
      <c r="E243" s="82"/>
      <c r="F243" s="82"/>
      <c r="G243" s="44"/>
      <c r="H243" s="44"/>
    </row>
    <row r="244" spans="1:8" ht="16.5" customHeight="1" x14ac:dyDescent="0.3">
      <c r="A244" s="17" t="s">
        <v>416</v>
      </c>
      <c r="B244" s="24" t="s">
        <v>408</v>
      </c>
      <c r="C244" s="81"/>
      <c r="D244" s="82">
        <v>2331000</v>
      </c>
      <c r="E244" s="82">
        <v>2308000</v>
      </c>
      <c r="F244" s="82">
        <v>1685140</v>
      </c>
      <c r="G244" s="44">
        <v>1685140</v>
      </c>
      <c r="H244" s="44">
        <v>199713</v>
      </c>
    </row>
    <row r="245" spans="1:8" ht="16.5" customHeight="1" x14ac:dyDescent="0.3">
      <c r="A245" s="17"/>
      <c r="B245" s="24" t="s">
        <v>328</v>
      </c>
      <c r="C245" s="81"/>
      <c r="D245" s="82"/>
      <c r="E245" s="82"/>
      <c r="F245" s="82"/>
      <c r="G245" s="44">
        <v>-53563.88</v>
      </c>
      <c r="H245" s="44">
        <v>-4000</v>
      </c>
    </row>
    <row r="246" spans="1:8" ht="16.5" customHeight="1" x14ac:dyDescent="0.3">
      <c r="A246" s="17" t="s">
        <v>417</v>
      </c>
      <c r="B246" s="24" t="s">
        <v>410</v>
      </c>
      <c r="C246" s="81"/>
      <c r="D246" s="82">
        <v>12402200</v>
      </c>
      <c r="E246" s="82">
        <v>12402200</v>
      </c>
      <c r="F246" s="82">
        <v>7345220</v>
      </c>
      <c r="G246" s="44">
        <v>7345206.5099999998</v>
      </c>
      <c r="H246" s="44">
        <v>0</v>
      </c>
    </row>
    <row r="247" spans="1:8" ht="16.5" customHeight="1" x14ac:dyDescent="0.3">
      <c r="A247" s="17"/>
      <c r="B247" s="24" t="s">
        <v>328</v>
      </c>
      <c r="C247" s="81"/>
      <c r="D247" s="82"/>
      <c r="E247" s="82"/>
      <c r="F247" s="82"/>
      <c r="G247" s="44">
        <v>-114052.53</v>
      </c>
      <c r="H247" s="44">
        <v>-18604.150000000001</v>
      </c>
    </row>
    <row r="248" spans="1:8" x14ac:dyDescent="0.3">
      <c r="A248" s="17"/>
      <c r="B248" s="20" t="s">
        <v>411</v>
      </c>
      <c r="C248" s="81">
        <f t="shared" ref="C248:H248" si="91">C89+C107+C141+C169+C173+C177+C188+C194+C199+C212+C218+C222+C237+C243+C245+C247</f>
        <v>0</v>
      </c>
      <c r="D248" s="81">
        <f t="shared" si="91"/>
        <v>0</v>
      </c>
      <c r="E248" s="81">
        <f t="shared" si="91"/>
        <v>0</v>
      </c>
      <c r="F248" s="81">
        <f t="shared" si="91"/>
        <v>0</v>
      </c>
      <c r="G248" s="81">
        <f t="shared" si="91"/>
        <v>-546307.32999999996</v>
      </c>
      <c r="H248" s="81">
        <f t="shared" si="91"/>
        <v>-30786.95</v>
      </c>
    </row>
    <row r="249" spans="1:8" ht="30" x14ac:dyDescent="0.3">
      <c r="A249" s="17" t="s">
        <v>208</v>
      </c>
      <c r="B249" s="20" t="s">
        <v>193</v>
      </c>
      <c r="C249" s="81">
        <f t="shared" ref="C249:H249" si="92">C250</f>
        <v>0</v>
      </c>
      <c r="D249" s="81">
        <f t="shared" si="92"/>
        <v>241781000</v>
      </c>
      <c r="E249" s="81">
        <f t="shared" si="92"/>
        <v>241781000</v>
      </c>
      <c r="F249" s="81">
        <f t="shared" si="92"/>
        <v>184819750</v>
      </c>
      <c r="G249" s="81">
        <f t="shared" si="92"/>
        <v>184273219</v>
      </c>
      <c r="H249" s="81">
        <f t="shared" si="92"/>
        <v>20152081</v>
      </c>
    </row>
    <row r="250" spans="1:8" x14ac:dyDescent="0.3">
      <c r="A250" s="17" t="s">
        <v>420</v>
      </c>
      <c r="B250" s="20" t="s">
        <v>412</v>
      </c>
      <c r="C250" s="81">
        <f t="shared" ref="C250:H250" si="93">C251+C261</f>
        <v>0</v>
      </c>
      <c r="D250" s="81">
        <f t="shared" si="93"/>
        <v>241781000</v>
      </c>
      <c r="E250" s="81">
        <f t="shared" si="93"/>
        <v>241781000</v>
      </c>
      <c r="F250" s="81">
        <f t="shared" si="93"/>
        <v>184819750</v>
      </c>
      <c r="G250" s="81">
        <f t="shared" si="93"/>
        <v>184273219</v>
      </c>
      <c r="H250" s="81">
        <f t="shared" si="93"/>
        <v>20152081</v>
      </c>
    </row>
    <row r="251" spans="1:8" ht="30" x14ac:dyDescent="0.3">
      <c r="A251" s="17" t="s">
        <v>422</v>
      </c>
      <c r="B251" s="20" t="s">
        <v>414</v>
      </c>
      <c r="C251" s="81">
        <f>C252+C255+C253+C254+C259+C260</f>
        <v>0</v>
      </c>
      <c r="D251" s="81">
        <f t="shared" ref="D251:H251" si="94">D252+D255+D253+D254+D259+D260</f>
        <v>241781000</v>
      </c>
      <c r="E251" s="81">
        <f t="shared" si="94"/>
        <v>241781000</v>
      </c>
      <c r="F251" s="81">
        <f t="shared" si="94"/>
        <v>184819750</v>
      </c>
      <c r="G251" s="81">
        <f t="shared" si="94"/>
        <v>184273219</v>
      </c>
      <c r="H251" s="81">
        <f t="shared" si="94"/>
        <v>20152081</v>
      </c>
    </row>
    <row r="252" spans="1:8" ht="30" x14ac:dyDescent="0.3">
      <c r="A252" s="17"/>
      <c r="B252" s="24" t="s">
        <v>483</v>
      </c>
      <c r="C252" s="81"/>
      <c r="D252" s="82">
        <v>217697000</v>
      </c>
      <c r="E252" s="82">
        <v>217697000</v>
      </c>
      <c r="F252" s="82">
        <v>166922380</v>
      </c>
      <c r="G252" s="81">
        <v>166398008</v>
      </c>
      <c r="H252" s="81">
        <v>17930653</v>
      </c>
    </row>
    <row r="253" spans="1:8" ht="30" x14ac:dyDescent="0.3">
      <c r="A253" s="17"/>
      <c r="B253" s="24" t="s">
        <v>484</v>
      </c>
      <c r="C253" s="81"/>
      <c r="D253" s="82">
        <v>1496000</v>
      </c>
      <c r="E253" s="82">
        <v>1496000</v>
      </c>
      <c r="F253" s="82">
        <v>1125280</v>
      </c>
      <c r="G253" s="81">
        <v>1120116</v>
      </c>
      <c r="H253" s="81">
        <v>120799</v>
      </c>
    </row>
    <row r="254" spans="1:8" ht="30" x14ac:dyDescent="0.3">
      <c r="A254" s="17"/>
      <c r="B254" s="24" t="s">
        <v>485</v>
      </c>
      <c r="C254" s="81"/>
      <c r="D254" s="82">
        <v>438000</v>
      </c>
      <c r="E254" s="82">
        <v>438000</v>
      </c>
      <c r="F254" s="82">
        <v>330050</v>
      </c>
      <c r="G254" s="81">
        <v>330050</v>
      </c>
      <c r="H254" s="81">
        <v>38636</v>
      </c>
    </row>
    <row r="255" spans="1:8" ht="45" x14ac:dyDescent="0.3">
      <c r="A255" s="17"/>
      <c r="B255" s="92" t="s">
        <v>486</v>
      </c>
      <c r="C255" s="81">
        <f>C256+C257+C258</f>
        <v>0</v>
      </c>
      <c r="D255" s="81">
        <f t="shared" ref="D255:H255" si="95">D256+D257+D258</f>
        <v>22068000</v>
      </c>
      <c r="E255" s="81">
        <f t="shared" si="95"/>
        <v>22068000</v>
      </c>
      <c r="F255" s="81">
        <f t="shared" si="95"/>
        <v>16360040</v>
      </c>
      <c r="G255" s="81">
        <f t="shared" si="95"/>
        <v>16347327</v>
      </c>
      <c r="H255" s="81">
        <f t="shared" si="95"/>
        <v>2061993</v>
      </c>
    </row>
    <row r="256" spans="1:8" ht="75" x14ac:dyDescent="0.3">
      <c r="A256" s="17"/>
      <c r="B256" s="24" t="s">
        <v>415</v>
      </c>
      <c r="C256" s="81"/>
      <c r="D256" s="82">
        <v>8846000</v>
      </c>
      <c r="E256" s="82">
        <v>8846000</v>
      </c>
      <c r="F256" s="82">
        <v>6468710</v>
      </c>
      <c r="G256" s="81">
        <v>6468704</v>
      </c>
      <c r="H256" s="81">
        <v>858781</v>
      </c>
    </row>
    <row r="257" spans="1:8" ht="75" x14ac:dyDescent="0.3">
      <c r="A257" s="17"/>
      <c r="B257" s="24" t="s">
        <v>507</v>
      </c>
      <c r="C257" s="81"/>
      <c r="D257" s="82">
        <v>10072000</v>
      </c>
      <c r="E257" s="82">
        <v>10072000</v>
      </c>
      <c r="F257" s="82">
        <v>7578330</v>
      </c>
      <c r="G257" s="81">
        <v>7578325</v>
      </c>
      <c r="H257" s="81">
        <v>902346</v>
      </c>
    </row>
    <row r="258" spans="1:8" ht="60" x14ac:dyDescent="0.3">
      <c r="A258" s="17"/>
      <c r="B258" s="24" t="s">
        <v>506</v>
      </c>
      <c r="C258" s="81"/>
      <c r="D258" s="82">
        <v>3150000</v>
      </c>
      <c r="E258" s="82">
        <v>3150000</v>
      </c>
      <c r="F258" s="82">
        <v>2313000</v>
      </c>
      <c r="G258" s="81">
        <v>2300298</v>
      </c>
      <c r="H258" s="81">
        <v>300866</v>
      </c>
    </row>
    <row r="259" spans="1:8" ht="45" x14ac:dyDescent="0.3">
      <c r="A259" s="17"/>
      <c r="B259" s="24" t="s">
        <v>487</v>
      </c>
      <c r="C259" s="81"/>
      <c r="D259" s="82"/>
      <c r="E259" s="82"/>
      <c r="F259" s="82"/>
      <c r="G259" s="81"/>
      <c r="H259" s="81"/>
    </row>
    <row r="260" spans="1:8" ht="45" x14ac:dyDescent="0.3">
      <c r="A260" s="17"/>
      <c r="B260" s="24" t="s">
        <v>504</v>
      </c>
      <c r="C260" s="81"/>
      <c r="D260" s="82">
        <v>82000</v>
      </c>
      <c r="E260" s="82">
        <v>82000</v>
      </c>
      <c r="F260" s="82">
        <v>82000</v>
      </c>
      <c r="G260" s="81">
        <v>77718</v>
      </c>
      <c r="H260" s="81">
        <v>0</v>
      </c>
    </row>
    <row r="261" spans="1:8" x14ac:dyDescent="0.3">
      <c r="A261" s="17" t="s">
        <v>428</v>
      </c>
      <c r="B261" s="20" t="s">
        <v>488</v>
      </c>
      <c r="C261" s="81">
        <f>C262+C263</f>
        <v>0</v>
      </c>
      <c r="D261" s="81">
        <f t="shared" ref="D261:H261" si="96">D262+D263</f>
        <v>0</v>
      </c>
      <c r="E261" s="81">
        <f t="shared" si="96"/>
        <v>0</v>
      </c>
      <c r="F261" s="81">
        <f t="shared" si="96"/>
        <v>0</v>
      </c>
      <c r="G261" s="81">
        <f t="shared" si="96"/>
        <v>0</v>
      </c>
      <c r="H261" s="81">
        <f t="shared" si="96"/>
        <v>0</v>
      </c>
    </row>
    <row r="262" spans="1:8" ht="45" x14ac:dyDescent="0.3">
      <c r="A262" s="17"/>
      <c r="B262" s="24" t="s">
        <v>489</v>
      </c>
      <c r="C262" s="81"/>
      <c r="D262" s="82"/>
      <c r="E262" s="82"/>
      <c r="F262" s="82"/>
      <c r="G262" s="81"/>
      <c r="H262" s="81"/>
    </row>
    <row r="263" spans="1:8" ht="30" x14ac:dyDescent="0.3">
      <c r="A263" s="17"/>
      <c r="B263" s="24" t="s">
        <v>490</v>
      </c>
      <c r="C263" s="81"/>
      <c r="D263" s="82"/>
      <c r="E263" s="82"/>
      <c r="F263" s="82"/>
      <c r="G263" s="81"/>
      <c r="H263" s="81"/>
    </row>
    <row r="264" spans="1:8" x14ac:dyDescent="0.3">
      <c r="A264" s="17" t="s">
        <v>430</v>
      </c>
      <c r="B264" s="47" t="s">
        <v>418</v>
      </c>
      <c r="C264" s="85">
        <f>+C265</f>
        <v>0</v>
      </c>
      <c r="D264" s="85">
        <f t="shared" ref="D264:H266" si="97">+D265</f>
        <v>99450880</v>
      </c>
      <c r="E264" s="85">
        <f t="shared" si="97"/>
        <v>99450880</v>
      </c>
      <c r="F264" s="85">
        <f t="shared" si="97"/>
        <v>65056150</v>
      </c>
      <c r="G264" s="85">
        <f t="shared" si="97"/>
        <v>65051297</v>
      </c>
      <c r="H264" s="85">
        <f t="shared" si="97"/>
        <v>11426228</v>
      </c>
    </row>
    <row r="265" spans="1:8" ht="16.5" customHeight="1" x14ac:dyDescent="0.3">
      <c r="A265" s="17" t="s">
        <v>432</v>
      </c>
      <c r="B265" s="47" t="s">
        <v>189</v>
      </c>
      <c r="C265" s="85">
        <f>+C266</f>
        <v>0</v>
      </c>
      <c r="D265" s="85">
        <f t="shared" si="97"/>
        <v>99450880</v>
      </c>
      <c r="E265" s="85">
        <f t="shared" si="97"/>
        <v>99450880</v>
      </c>
      <c r="F265" s="85">
        <f t="shared" si="97"/>
        <v>65056150</v>
      </c>
      <c r="G265" s="85">
        <f t="shared" si="97"/>
        <v>65051297</v>
      </c>
      <c r="H265" s="85">
        <f t="shared" si="97"/>
        <v>11426228</v>
      </c>
    </row>
    <row r="266" spans="1:8" ht="16.5" customHeight="1" x14ac:dyDescent="0.3">
      <c r="A266" s="17" t="s">
        <v>434</v>
      </c>
      <c r="B266" s="20" t="s">
        <v>419</v>
      </c>
      <c r="C266" s="85">
        <f>+C267</f>
        <v>0</v>
      </c>
      <c r="D266" s="85">
        <f t="shared" si="97"/>
        <v>99450880</v>
      </c>
      <c r="E266" s="85">
        <f t="shared" si="97"/>
        <v>99450880</v>
      </c>
      <c r="F266" s="85">
        <f t="shared" si="97"/>
        <v>65056150</v>
      </c>
      <c r="G266" s="85">
        <f t="shared" si="97"/>
        <v>65051297</v>
      </c>
      <c r="H266" s="85">
        <f t="shared" si="97"/>
        <v>11426228</v>
      </c>
    </row>
    <row r="267" spans="1:8" ht="16.5" customHeight="1" x14ac:dyDescent="0.3">
      <c r="A267" s="22" t="s">
        <v>436</v>
      </c>
      <c r="B267" s="47" t="s">
        <v>421</v>
      </c>
      <c r="C267" s="80">
        <f t="shared" ref="C267:H267" si="98">C268</f>
        <v>0</v>
      </c>
      <c r="D267" s="80">
        <f t="shared" si="98"/>
        <v>99450880</v>
      </c>
      <c r="E267" s="80">
        <f t="shared" si="98"/>
        <v>99450880</v>
      </c>
      <c r="F267" s="80">
        <f t="shared" si="98"/>
        <v>65056150</v>
      </c>
      <c r="G267" s="80">
        <f t="shared" si="98"/>
        <v>65051297</v>
      </c>
      <c r="H267" s="80">
        <f t="shared" si="98"/>
        <v>11426228</v>
      </c>
    </row>
    <row r="268" spans="1:8" ht="16.5" customHeight="1" x14ac:dyDescent="0.3">
      <c r="A268" s="22" t="s">
        <v>438</v>
      </c>
      <c r="B268" s="47" t="s">
        <v>423</v>
      </c>
      <c r="C268" s="80">
        <f t="shared" ref="C268:H268" si="99">C270+C271+C272</f>
        <v>0</v>
      </c>
      <c r="D268" s="80">
        <f t="shared" si="99"/>
        <v>99450880</v>
      </c>
      <c r="E268" s="80">
        <f t="shared" si="99"/>
        <v>99450880</v>
      </c>
      <c r="F268" s="80">
        <f t="shared" si="99"/>
        <v>65056150</v>
      </c>
      <c r="G268" s="80">
        <f t="shared" si="99"/>
        <v>65051297</v>
      </c>
      <c r="H268" s="80">
        <f t="shared" si="99"/>
        <v>11426228</v>
      </c>
    </row>
    <row r="269" spans="1:8" ht="16.5" customHeight="1" x14ac:dyDescent="0.3">
      <c r="A269" s="17" t="s">
        <v>440</v>
      </c>
      <c r="B269" s="47" t="s">
        <v>424</v>
      </c>
      <c r="C269" s="80">
        <f t="shared" ref="C269:H269" si="100">C270</f>
        <v>0</v>
      </c>
      <c r="D269" s="80">
        <f t="shared" si="100"/>
        <v>70790940</v>
      </c>
      <c r="E269" s="80">
        <f t="shared" si="100"/>
        <v>70790940</v>
      </c>
      <c r="F269" s="80">
        <f t="shared" si="100"/>
        <v>48989150</v>
      </c>
      <c r="G269" s="80">
        <f t="shared" si="100"/>
        <v>48985736</v>
      </c>
      <c r="H269" s="80">
        <f t="shared" si="100"/>
        <v>8883758</v>
      </c>
    </row>
    <row r="270" spans="1:8" ht="16.5" customHeight="1" x14ac:dyDescent="0.3">
      <c r="A270" s="22" t="s">
        <v>442</v>
      </c>
      <c r="B270" s="48" t="s">
        <v>425</v>
      </c>
      <c r="C270" s="81"/>
      <c r="D270" s="82">
        <v>70790940</v>
      </c>
      <c r="E270" s="82">
        <v>70790940</v>
      </c>
      <c r="F270" s="82">
        <v>48989150</v>
      </c>
      <c r="G270" s="44">
        <f>48975594+10142</f>
        <v>48985736</v>
      </c>
      <c r="H270" s="44">
        <v>8883758</v>
      </c>
    </row>
    <row r="271" spans="1:8" ht="16.5" customHeight="1" x14ac:dyDescent="0.3">
      <c r="A271" s="22" t="s">
        <v>443</v>
      </c>
      <c r="B271" s="48" t="s">
        <v>426</v>
      </c>
      <c r="C271" s="81"/>
      <c r="D271" s="82">
        <v>28659940</v>
      </c>
      <c r="E271" s="82">
        <v>28659940</v>
      </c>
      <c r="F271" s="82">
        <v>16067000</v>
      </c>
      <c r="G271" s="44">
        <f>16062356+3205</f>
        <v>16065561</v>
      </c>
      <c r="H271" s="44">
        <v>2542470</v>
      </c>
    </row>
    <row r="272" spans="1:8" ht="16.5" customHeight="1" x14ac:dyDescent="0.3">
      <c r="A272" s="22"/>
      <c r="B272" s="28" t="s">
        <v>427</v>
      </c>
      <c r="C272" s="81"/>
      <c r="D272" s="82"/>
      <c r="E272" s="82"/>
      <c r="F272" s="82"/>
      <c r="G272" s="44"/>
      <c r="H272" s="44"/>
    </row>
    <row r="273" spans="1:8" ht="30" x14ac:dyDescent="0.3">
      <c r="A273" s="22" t="s">
        <v>211</v>
      </c>
      <c r="B273" s="49" t="s">
        <v>195</v>
      </c>
      <c r="C273" s="79">
        <f t="shared" ref="C273" si="101">C278+C274</f>
        <v>0</v>
      </c>
      <c r="D273" s="79">
        <f t="shared" ref="D273:H273" si="102">D278+D274</f>
        <v>0</v>
      </c>
      <c r="E273" s="79">
        <f t="shared" si="102"/>
        <v>0</v>
      </c>
      <c r="F273" s="79">
        <f t="shared" si="102"/>
        <v>0</v>
      </c>
      <c r="G273" s="79">
        <f t="shared" si="102"/>
        <v>0</v>
      </c>
      <c r="H273" s="79">
        <f t="shared" si="102"/>
        <v>0</v>
      </c>
    </row>
    <row r="274" spans="1:8" x14ac:dyDescent="0.3">
      <c r="A274" s="22" t="s">
        <v>445</v>
      </c>
      <c r="B274" s="49" t="s">
        <v>429</v>
      </c>
      <c r="C274" s="79">
        <f t="shared" ref="C274" si="103">C275+C276+C277</f>
        <v>0</v>
      </c>
      <c r="D274" s="79">
        <f t="shared" ref="D274:H274" si="104">D275+D276+D277</f>
        <v>0</v>
      </c>
      <c r="E274" s="79">
        <f t="shared" si="104"/>
        <v>0</v>
      </c>
      <c r="F274" s="79">
        <f t="shared" si="104"/>
        <v>0</v>
      </c>
      <c r="G274" s="79">
        <f t="shared" si="104"/>
        <v>0</v>
      </c>
      <c r="H274" s="79">
        <f t="shared" si="104"/>
        <v>0</v>
      </c>
    </row>
    <row r="275" spans="1:8" x14ac:dyDescent="0.3">
      <c r="A275" s="22" t="s">
        <v>446</v>
      </c>
      <c r="B275" s="49" t="s">
        <v>431</v>
      </c>
      <c r="C275" s="79"/>
      <c r="D275" s="82"/>
      <c r="E275" s="82"/>
      <c r="F275" s="82"/>
      <c r="G275" s="79"/>
      <c r="H275" s="79"/>
    </row>
    <row r="276" spans="1:8" x14ac:dyDescent="0.3">
      <c r="A276" s="22" t="s">
        <v>447</v>
      </c>
      <c r="B276" s="49" t="s">
        <v>433</v>
      </c>
      <c r="C276" s="79"/>
      <c r="D276" s="82"/>
      <c r="E276" s="82"/>
      <c r="F276" s="82"/>
      <c r="G276" s="79"/>
      <c r="H276" s="79"/>
    </row>
    <row r="277" spans="1:8" x14ac:dyDescent="0.3">
      <c r="A277" s="22" t="s">
        <v>448</v>
      </c>
      <c r="B277" s="49" t="s">
        <v>435</v>
      </c>
      <c r="C277" s="79"/>
      <c r="D277" s="82"/>
      <c r="E277" s="82"/>
      <c r="F277" s="82"/>
      <c r="G277" s="79"/>
      <c r="H277" s="79"/>
    </row>
    <row r="278" spans="1:8" x14ac:dyDescent="0.3">
      <c r="A278" s="22" t="s">
        <v>449</v>
      </c>
      <c r="B278" s="49" t="s">
        <v>437</v>
      </c>
      <c r="C278" s="79">
        <f t="shared" ref="C278:H278" si="105">C279+C280+C281</f>
        <v>0</v>
      </c>
      <c r="D278" s="79">
        <f t="shared" si="105"/>
        <v>0</v>
      </c>
      <c r="E278" s="79">
        <f t="shared" si="105"/>
        <v>0</v>
      </c>
      <c r="F278" s="79">
        <f t="shared" si="105"/>
        <v>0</v>
      </c>
      <c r="G278" s="79">
        <f t="shared" si="105"/>
        <v>0</v>
      </c>
      <c r="H278" s="79">
        <f t="shared" si="105"/>
        <v>0</v>
      </c>
    </row>
    <row r="279" spans="1:8" x14ac:dyDescent="0.3">
      <c r="A279" s="22" t="s">
        <v>450</v>
      </c>
      <c r="B279" s="50" t="s">
        <v>439</v>
      </c>
      <c r="C279" s="44"/>
      <c r="D279" s="82"/>
      <c r="E279" s="82"/>
      <c r="F279" s="82"/>
      <c r="G279" s="44"/>
      <c r="H279" s="44"/>
    </row>
    <row r="280" spans="1:8" x14ac:dyDescent="0.3">
      <c r="A280" s="22" t="s">
        <v>452</v>
      </c>
      <c r="B280" s="50" t="s">
        <v>441</v>
      </c>
      <c r="C280" s="44"/>
      <c r="D280" s="82"/>
      <c r="E280" s="82"/>
      <c r="F280" s="82"/>
      <c r="G280" s="44"/>
      <c r="H280" s="44"/>
    </row>
    <row r="281" spans="1:8" x14ac:dyDescent="0.3">
      <c r="A281" s="22" t="s">
        <v>454</v>
      </c>
      <c r="B281" s="50" t="s">
        <v>435</v>
      </c>
      <c r="C281" s="44"/>
      <c r="D281" s="82"/>
      <c r="E281" s="82"/>
      <c r="F281" s="82"/>
      <c r="G281" s="44"/>
      <c r="H281" s="44"/>
    </row>
    <row r="282" spans="1:8" x14ac:dyDescent="0.3">
      <c r="A282" s="22" t="s">
        <v>455</v>
      </c>
      <c r="B282" s="49" t="s">
        <v>444</v>
      </c>
      <c r="C282" s="79">
        <f>C283</f>
        <v>0</v>
      </c>
      <c r="D282" s="79">
        <f t="shared" ref="D282:H283" si="106">D283</f>
        <v>0</v>
      </c>
      <c r="E282" s="79">
        <f t="shared" si="106"/>
        <v>0</v>
      </c>
      <c r="F282" s="79">
        <f t="shared" si="106"/>
        <v>0</v>
      </c>
      <c r="G282" s="79">
        <f t="shared" si="106"/>
        <v>0</v>
      </c>
      <c r="H282" s="79">
        <f t="shared" si="106"/>
        <v>0</v>
      </c>
    </row>
    <row r="283" spans="1:8" x14ac:dyDescent="0.3">
      <c r="A283" s="22" t="s">
        <v>456</v>
      </c>
      <c r="B283" s="49" t="s">
        <v>189</v>
      </c>
      <c r="C283" s="79">
        <f>C284</f>
        <v>0</v>
      </c>
      <c r="D283" s="79">
        <f t="shared" si="106"/>
        <v>0</v>
      </c>
      <c r="E283" s="79">
        <f t="shared" si="106"/>
        <v>0</v>
      </c>
      <c r="F283" s="79">
        <f t="shared" si="106"/>
        <v>0</v>
      </c>
      <c r="G283" s="79">
        <f t="shared" si="106"/>
        <v>0</v>
      </c>
      <c r="H283" s="79">
        <f t="shared" si="106"/>
        <v>0</v>
      </c>
    </row>
    <row r="284" spans="1:8" ht="30" x14ac:dyDescent="0.3">
      <c r="A284" s="22" t="s">
        <v>457</v>
      </c>
      <c r="B284" s="49" t="s">
        <v>195</v>
      </c>
      <c r="C284" s="79">
        <f t="shared" ref="C284" si="107">C287</f>
        <v>0</v>
      </c>
      <c r="D284" s="79">
        <f t="shared" ref="D284:H284" si="108">D287</f>
        <v>0</v>
      </c>
      <c r="E284" s="79">
        <f t="shared" si="108"/>
        <v>0</v>
      </c>
      <c r="F284" s="79">
        <f t="shared" si="108"/>
        <v>0</v>
      </c>
      <c r="G284" s="79">
        <f t="shared" si="108"/>
        <v>0</v>
      </c>
      <c r="H284" s="79">
        <f t="shared" si="108"/>
        <v>0</v>
      </c>
    </row>
    <row r="285" spans="1:8" x14ac:dyDescent="0.3">
      <c r="A285" s="22" t="s">
        <v>458</v>
      </c>
      <c r="B285" s="49" t="s">
        <v>206</v>
      </c>
      <c r="C285" s="79">
        <f t="shared" ref="C285:C290" si="109">C286</f>
        <v>0</v>
      </c>
      <c r="D285" s="79">
        <f t="shared" ref="D285:H287" si="110">D286</f>
        <v>0</v>
      </c>
      <c r="E285" s="79">
        <f t="shared" si="110"/>
        <v>0</v>
      </c>
      <c r="F285" s="79">
        <f t="shared" si="110"/>
        <v>0</v>
      </c>
      <c r="G285" s="79">
        <f t="shared" si="110"/>
        <v>0</v>
      </c>
      <c r="H285" s="79">
        <f t="shared" si="110"/>
        <v>0</v>
      </c>
    </row>
    <row r="286" spans="1:8" x14ac:dyDescent="0.3">
      <c r="A286" s="22" t="s">
        <v>459</v>
      </c>
      <c r="B286" s="49" t="s">
        <v>189</v>
      </c>
      <c r="C286" s="79">
        <f t="shared" si="109"/>
        <v>0</v>
      </c>
      <c r="D286" s="79">
        <f t="shared" si="110"/>
        <v>0</v>
      </c>
      <c r="E286" s="79">
        <f t="shared" si="110"/>
        <v>0</v>
      </c>
      <c r="F286" s="79">
        <f t="shared" si="110"/>
        <v>0</v>
      </c>
      <c r="G286" s="79">
        <f t="shared" si="110"/>
        <v>0</v>
      </c>
      <c r="H286" s="79">
        <f t="shared" si="110"/>
        <v>0</v>
      </c>
    </row>
    <row r="287" spans="1:8" ht="30" x14ac:dyDescent="0.3">
      <c r="A287" s="22" t="s">
        <v>460</v>
      </c>
      <c r="B287" s="50" t="s">
        <v>195</v>
      </c>
      <c r="C287" s="79">
        <f t="shared" si="109"/>
        <v>0</v>
      </c>
      <c r="D287" s="79">
        <f t="shared" si="110"/>
        <v>0</v>
      </c>
      <c r="E287" s="79">
        <f t="shared" si="110"/>
        <v>0</v>
      </c>
      <c r="F287" s="79">
        <f t="shared" si="110"/>
        <v>0</v>
      </c>
      <c r="G287" s="79">
        <f t="shared" si="110"/>
        <v>0</v>
      </c>
      <c r="H287" s="79">
        <f t="shared" si="110"/>
        <v>0</v>
      </c>
    </row>
    <row r="288" spans="1:8" x14ac:dyDescent="0.3">
      <c r="A288" s="22" t="s">
        <v>461</v>
      </c>
      <c r="B288" s="49" t="s">
        <v>437</v>
      </c>
      <c r="C288" s="79">
        <f t="shared" si="109"/>
        <v>0</v>
      </c>
      <c r="D288" s="79">
        <f t="shared" ref="D288:H290" si="111">D289</f>
        <v>0</v>
      </c>
      <c r="E288" s="79">
        <f t="shared" si="111"/>
        <v>0</v>
      </c>
      <c r="F288" s="79">
        <f t="shared" si="111"/>
        <v>0</v>
      </c>
      <c r="G288" s="79">
        <f t="shared" si="111"/>
        <v>0</v>
      </c>
      <c r="H288" s="79">
        <f t="shared" si="111"/>
        <v>0</v>
      </c>
    </row>
    <row r="289" spans="1:8" x14ac:dyDescent="0.3">
      <c r="A289" s="22" t="s">
        <v>462</v>
      </c>
      <c r="B289" s="49" t="s">
        <v>441</v>
      </c>
      <c r="C289" s="79">
        <f t="shared" si="109"/>
        <v>0</v>
      </c>
      <c r="D289" s="79">
        <f t="shared" si="111"/>
        <v>0</v>
      </c>
      <c r="E289" s="79">
        <f t="shared" si="111"/>
        <v>0</v>
      </c>
      <c r="F289" s="79">
        <f t="shared" si="111"/>
        <v>0</v>
      </c>
      <c r="G289" s="79">
        <f t="shared" si="111"/>
        <v>0</v>
      </c>
      <c r="H289" s="79">
        <f t="shared" si="111"/>
        <v>0</v>
      </c>
    </row>
    <row r="290" spans="1:8" x14ac:dyDescent="0.3">
      <c r="A290" s="22" t="s">
        <v>463</v>
      </c>
      <c r="B290" s="49" t="s">
        <v>451</v>
      </c>
      <c r="C290" s="79">
        <f t="shared" si="109"/>
        <v>0</v>
      </c>
      <c r="D290" s="79">
        <f t="shared" si="111"/>
        <v>0</v>
      </c>
      <c r="E290" s="79">
        <f t="shared" si="111"/>
        <v>0</v>
      </c>
      <c r="F290" s="79">
        <f t="shared" si="111"/>
        <v>0</v>
      </c>
      <c r="G290" s="79">
        <f t="shared" si="111"/>
        <v>0</v>
      </c>
      <c r="H290" s="79">
        <f t="shared" si="111"/>
        <v>0</v>
      </c>
    </row>
    <row r="291" spans="1:8" x14ac:dyDescent="0.3">
      <c r="A291" s="22" t="s">
        <v>464</v>
      </c>
      <c r="B291" s="50" t="s">
        <v>453</v>
      </c>
      <c r="C291" s="44"/>
      <c r="D291" s="82"/>
      <c r="E291" s="82"/>
      <c r="F291" s="82"/>
      <c r="G291" s="44"/>
      <c r="H291" s="44"/>
    </row>
    <row r="292" spans="1:8" x14ac:dyDescent="0.3">
      <c r="B292" s="96" t="s">
        <v>520</v>
      </c>
    </row>
    <row r="293" spans="1:8" x14ac:dyDescent="0.3">
      <c r="B293" s="110"/>
    </row>
    <row r="294" spans="1:8" ht="15.75" x14ac:dyDescent="0.3">
      <c r="A294" s="98" t="s">
        <v>521</v>
      </c>
      <c r="B294" s="99"/>
      <c r="D294" s="100"/>
    </row>
    <row r="295" spans="1:8" x14ac:dyDescent="0.3">
      <c r="A295" s="101"/>
      <c r="B295" s="102"/>
      <c r="D295" s="100"/>
    </row>
    <row r="296" spans="1:8" ht="15.75" x14ac:dyDescent="0.3">
      <c r="A296" s="103"/>
      <c r="B296" s="104" t="s">
        <v>522</v>
      </c>
      <c r="D296" s="105" t="s">
        <v>523</v>
      </c>
    </row>
    <row r="297" spans="1:8" x14ac:dyDescent="0.3">
      <c r="A297" s="101"/>
      <c r="B297" s="106" t="s">
        <v>524</v>
      </c>
      <c r="D297" s="107" t="s">
        <v>525</v>
      </c>
    </row>
    <row r="298" spans="1:8" x14ac:dyDescent="0.3">
      <c r="D298" s="107"/>
    </row>
    <row r="299" spans="1:8" x14ac:dyDescent="0.3">
      <c r="D299" s="107"/>
    </row>
    <row r="300" spans="1:8" x14ac:dyDescent="0.3">
      <c r="D300" s="107"/>
    </row>
    <row r="301" spans="1:8" x14ac:dyDescent="0.3">
      <c r="D301" s="108" t="s">
        <v>526</v>
      </c>
    </row>
    <row r="302" spans="1:8" x14ac:dyDescent="0.3">
      <c r="D302" s="107" t="s">
        <v>527</v>
      </c>
    </row>
    <row r="305" spans="4:5" x14ac:dyDescent="0.3">
      <c r="D305" s="109" t="s">
        <v>528</v>
      </c>
      <c r="E305" s="6"/>
    </row>
    <row r="306" spans="4:5" x14ac:dyDescent="0.3">
      <c r="D306" s="106" t="s">
        <v>529</v>
      </c>
      <c r="E306" s="6"/>
    </row>
  </sheetData>
  <protectedRanges>
    <protectedRange sqref="B3:B4 C2:C4" name="Zonă1_1" securityDescriptor="O:WDG:WDD:(A;;CC;;;WD)"/>
    <protectedRange sqref="G208:H210 G71:H71 G38:H41 G162:H164 G114:H114 G82:H86 G136:H137 G34:H34 G36:H36 G98:H98 G117:H117 G122:H123 G126:H126 G128:H129 G148:H148 G151:H154 G156:H159 G166:H169 G26:G33 G141:H141" name="Zonă3"/>
    <protectedRange sqref="B2" name="Zonă1_1_1_1_1_1" securityDescriptor="O:WDG:WDD:(A;;CC;;;WD)"/>
    <protectedRange sqref="G107:H107" name="Zonă3_2"/>
    <protectedRange sqref="G212:H212" name="Zonă3_1_2"/>
  </protectedRanges>
  <printOptions horizontalCentered="1"/>
  <pageMargins left="0.75" right="0.75" top="0.21" bottom="0.18" header="0.17" footer="0.17"/>
  <pageSetup scale="5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VENITURI</vt:lpstr>
      <vt:lpstr>CHELTUIELI</vt:lpstr>
      <vt:lpstr>VENITURI!Print_Area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ormanf</cp:lastModifiedBy>
  <cp:lastPrinted>2022-02-14T11:18:17Z</cp:lastPrinted>
  <dcterms:created xsi:type="dcterms:W3CDTF">2020-08-07T11:14:11Z</dcterms:created>
  <dcterms:modified xsi:type="dcterms:W3CDTF">2022-10-11T06:12:19Z</dcterms:modified>
</cp:coreProperties>
</file>